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 CO QUAN\PT KTXH, chuong trinh trong tam\2023\BC PT KTXH, Đầu tư công 2024\"/>
    </mc:Choice>
  </mc:AlternateContent>
  <bookViews>
    <workbookView xWindow="-120" yWindow="-120" windowWidth="20736" windowHeight="11040" firstSheet="8" activeTab="9"/>
  </bookViews>
  <sheets>
    <sheet name="PL" sheetId="22" state="hidden" r:id="rId1"/>
    <sheet name="01. TKQG_thu NSNN1" sheetId="23" state="hidden" r:id="rId2"/>
    <sheet name="02. TKQG_chi NSNN" sheetId="24" state="hidden" r:id="rId3"/>
    <sheet name="03. NHNN TỈNH" sheetId="40" state="hidden" r:id="rId4"/>
    <sheet name="04. NLTS_tien do" sheetId="42" state="hidden" r:id="rId5"/>
    <sheet name="05. NLTS_sl" sheetId="26" state="hidden" r:id="rId6"/>
    <sheet name="06. CNXD_NLMT" sheetId="44" state="hidden" r:id="rId7"/>
    <sheet name="07_TMDV" sheetId="43" state="hidden" r:id="rId8"/>
    <sheet name="Bieu 01.KT-XH" sheetId="41" r:id="rId9"/>
    <sheet name="Bieu 2. Nhiem vu KH26" sheetId="4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0" localSheetId="2">'[1]PNT-QUOT-#3'!#REF!</definedName>
    <definedName name="\0" localSheetId="3">'[1]PNT-QUOT-#3'!#REF!</definedName>
    <definedName name="\0" localSheetId="6">'[1]PNT-QUOT-#3'!#REF!</definedName>
    <definedName name="\0" localSheetId="0">'[1]PNT-QUOT-#3'!#REF!</definedName>
    <definedName name="\0">'[1]PNT-QUOT-#3'!#REF!</definedName>
    <definedName name="\z" localSheetId="2">'[1]COAT&amp;WRAP-QIOT-#3'!#REF!</definedName>
    <definedName name="\z" localSheetId="3">'[1]COAT&amp;WRAP-QIOT-#3'!#REF!</definedName>
    <definedName name="\z" localSheetId="6">'[1]COAT&amp;WRAP-QIOT-#3'!#REF!</definedName>
    <definedName name="\z" localSheetId="0">'[1]COAT&amp;WRAP-QIOT-#3'!#REF!</definedName>
    <definedName name="\z">'[1]COAT&amp;WRAP-QIOT-#3'!#REF!</definedName>
    <definedName name="______________________h1" localSheetId="2" hidden="1">{"'TDTGT (theo Dphuong)'!$A$4:$F$75"}</definedName>
    <definedName name="______________________h1" localSheetId="3" hidden="1">{"'TDTGT (theo Dphuong)'!$A$4:$F$75"}</definedName>
    <definedName name="______________________h1" localSheetId="6" hidden="1">{"'TDTGT (theo Dphuong)'!$A$4:$F$75"}</definedName>
    <definedName name="______________________h1" localSheetId="0" hidden="1">{"'TDTGT (theo Dphuong)'!$A$4:$F$75"}</definedName>
    <definedName name="______________________h1" hidden="1">{"'TDTGT (theo Dphuong)'!$A$4:$F$75"}</definedName>
    <definedName name="_____________________h1" localSheetId="2" hidden="1">{"'TDTGT (theo Dphuong)'!$A$4:$F$75"}</definedName>
    <definedName name="_____________________h1" localSheetId="3" hidden="1">{"'TDTGT (theo Dphuong)'!$A$4:$F$75"}</definedName>
    <definedName name="_____________________h1" localSheetId="6" hidden="1">{"'TDTGT (theo Dphuong)'!$A$4:$F$75"}</definedName>
    <definedName name="_____________________h1" localSheetId="0" hidden="1">{"'TDTGT (theo Dphuong)'!$A$4:$F$75"}</definedName>
    <definedName name="_____________________h1" hidden="1">{"'TDTGT (theo Dphuong)'!$A$4:$F$75"}</definedName>
    <definedName name="____________________h1" localSheetId="2" hidden="1">{"'TDTGT (theo Dphuong)'!$A$4:$F$75"}</definedName>
    <definedName name="____________________h1" localSheetId="3" hidden="1">{"'TDTGT (theo Dphuong)'!$A$4:$F$75"}</definedName>
    <definedName name="____________________h1" localSheetId="6" hidden="1">{"'TDTGT (theo Dphuong)'!$A$4:$F$75"}</definedName>
    <definedName name="____________________h1" localSheetId="0" hidden="1">{"'TDTGT (theo Dphuong)'!$A$4:$F$75"}</definedName>
    <definedName name="____________________h1" hidden="1">{"'TDTGT (theo Dphuong)'!$A$4:$F$75"}</definedName>
    <definedName name="___________________h1" localSheetId="2" hidden="1">{"'TDTGT (theo Dphuong)'!$A$4:$F$75"}</definedName>
    <definedName name="___________________h1" localSheetId="3" hidden="1">{"'TDTGT (theo Dphuong)'!$A$4:$F$75"}</definedName>
    <definedName name="___________________h1" localSheetId="6" hidden="1">{"'TDTGT (theo Dphuong)'!$A$4:$F$75"}</definedName>
    <definedName name="___________________h1" localSheetId="0" hidden="1">{"'TDTGT (theo Dphuong)'!$A$4:$F$75"}</definedName>
    <definedName name="___________________h1" hidden="1">{"'TDTGT (theo Dphuong)'!$A$4:$F$75"}</definedName>
    <definedName name="__________________h1" localSheetId="2" hidden="1">{"'TDTGT (theo Dphuong)'!$A$4:$F$75"}</definedName>
    <definedName name="__________________h1" localSheetId="3" hidden="1">{"'TDTGT (theo Dphuong)'!$A$4:$F$75"}</definedName>
    <definedName name="__________________h1" localSheetId="6" hidden="1">{"'TDTGT (theo Dphuong)'!$A$4:$F$75"}</definedName>
    <definedName name="__________________h1" localSheetId="0" hidden="1">{"'TDTGT (theo Dphuong)'!$A$4:$F$75"}</definedName>
    <definedName name="__________________h1" hidden="1">{"'TDTGT (theo Dphuong)'!$A$4:$F$75"}</definedName>
    <definedName name="_________________h1" localSheetId="2" hidden="1">{"'TDTGT (theo Dphuong)'!$A$4:$F$75"}</definedName>
    <definedName name="_________________h1" localSheetId="3" hidden="1">{"'TDTGT (theo Dphuong)'!$A$4:$F$75"}</definedName>
    <definedName name="_________________h1" localSheetId="6" hidden="1">{"'TDTGT (theo Dphuong)'!$A$4:$F$75"}</definedName>
    <definedName name="_________________h1" localSheetId="0" hidden="1">{"'TDTGT (theo Dphuong)'!$A$4:$F$75"}</definedName>
    <definedName name="_________________h1" hidden="1">{"'TDTGT (theo Dphuong)'!$A$4:$F$75"}</definedName>
    <definedName name="________________h1" localSheetId="2" hidden="1">{"'TDTGT (theo Dphuong)'!$A$4:$F$75"}</definedName>
    <definedName name="________________h1" localSheetId="3" hidden="1">{"'TDTGT (theo Dphuong)'!$A$4:$F$75"}</definedName>
    <definedName name="________________h1" localSheetId="6" hidden="1">{"'TDTGT (theo Dphuong)'!$A$4:$F$75"}</definedName>
    <definedName name="________________h1" localSheetId="0" hidden="1">{"'TDTGT (theo Dphuong)'!$A$4:$F$75"}</definedName>
    <definedName name="________________h1" hidden="1">{"'TDTGT (theo Dphuong)'!$A$4:$F$75"}</definedName>
    <definedName name="_______________h1" localSheetId="2" hidden="1">{"'TDTGT (theo Dphuong)'!$A$4:$F$75"}</definedName>
    <definedName name="_______________h1" localSheetId="3" hidden="1">{"'TDTGT (theo Dphuong)'!$A$4:$F$75"}</definedName>
    <definedName name="_______________h1" localSheetId="6" hidden="1">{"'TDTGT (theo Dphuong)'!$A$4:$F$75"}</definedName>
    <definedName name="_______________h1" localSheetId="0" hidden="1">{"'TDTGT (theo Dphuong)'!$A$4:$F$75"}</definedName>
    <definedName name="_______________h1" hidden="1">{"'TDTGT (theo Dphuong)'!$A$4:$F$75"}</definedName>
    <definedName name="______________h1" localSheetId="2" hidden="1">{"'TDTGT (theo Dphuong)'!$A$4:$F$75"}</definedName>
    <definedName name="______________h1" localSheetId="3" hidden="1">{"'TDTGT (theo Dphuong)'!$A$4:$F$75"}</definedName>
    <definedName name="______________h1" localSheetId="6" hidden="1">{"'TDTGT (theo Dphuong)'!$A$4:$F$75"}</definedName>
    <definedName name="______________h1" localSheetId="0" hidden="1">{"'TDTGT (theo Dphuong)'!$A$4:$F$75"}</definedName>
    <definedName name="______________h1" hidden="1">{"'TDTGT (theo Dphuong)'!$A$4:$F$75"}</definedName>
    <definedName name="_____________h1" localSheetId="2" hidden="1">{"'TDTGT (theo Dphuong)'!$A$4:$F$75"}</definedName>
    <definedName name="_____________h1" localSheetId="3" hidden="1">{"'TDTGT (theo Dphuong)'!$A$4:$F$75"}</definedName>
    <definedName name="_____________h1" localSheetId="6" hidden="1">{"'TDTGT (theo Dphuong)'!$A$4:$F$75"}</definedName>
    <definedName name="_____________h1" localSheetId="0" hidden="1">{"'TDTGT (theo Dphuong)'!$A$4:$F$75"}</definedName>
    <definedName name="_____________h1" hidden="1">{"'TDTGT (theo Dphuong)'!$A$4:$F$75"}</definedName>
    <definedName name="____________h1" localSheetId="2" hidden="1">{"'TDTGT (theo Dphuong)'!$A$4:$F$75"}</definedName>
    <definedName name="____________h1" localSheetId="3" hidden="1">{"'TDTGT (theo Dphuong)'!$A$4:$F$75"}</definedName>
    <definedName name="____________h1" localSheetId="6" hidden="1">{"'TDTGT (theo Dphuong)'!$A$4:$F$75"}</definedName>
    <definedName name="____________h1" localSheetId="0" hidden="1">{"'TDTGT (theo Dphuong)'!$A$4:$F$75"}</definedName>
    <definedName name="____________h1" hidden="1">{"'TDTGT (theo Dphuong)'!$A$4:$F$75"}</definedName>
    <definedName name="___________h1" localSheetId="2" hidden="1">{"'TDTGT (theo Dphuong)'!$A$4:$F$75"}</definedName>
    <definedName name="___________h1" localSheetId="3" hidden="1">{"'TDTGT (theo Dphuong)'!$A$4:$F$75"}</definedName>
    <definedName name="___________h1" localSheetId="6" hidden="1">{"'TDTGT (theo Dphuong)'!$A$4:$F$75"}</definedName>
    <definedName name="___________h1" localSheetId="0" hidden="1">{"'TDTGT (theo Dphuong)'!$A$4:$F$75"}</definedName>
    <definedName name="___________h1" hidden="1">{"'TDTGT (theo Dphuong)'!$A$4:$F$75"}</definedName>
    <definedName name="__________h1" localSheetId="2" hidden="1">{"'TDTGT (theo Dphuong)'!$A$4:$F$75"}</definedName>
    <definedName name="__________h1" localSheetId="3" hidden="1">{"'TDTGT (theo Dphuong)'!$A$4:$F$75"}</definedName>
    <definedName name="__________h1" localSheetId="6" hidden="1">{"'TDTGT (theo Dphuong)'!$A$4:$F$75"}</definedName>
    <definedName name="__________h1" localSheetId="0" hidden="1">{"'TDTGT (theo Dphuong)'!$A$4:$F$75"}</definedName>
    <definedName name="__________h1" hidden="1">{"'TDTGT (theo Dphuong)'!$A$4:$F$75"}</definedName>
    <definedName name="_________h1" localSheetId="2" hidden="1">{"'TDTGT (theo Dphuong)'!$A$4:$F$75"}</definedName>
    <definedName name="_________h1" localSheetId="3" hidden="1">{"'TDTGT (theo Dphuong)'!$A$4:$F$75"}</definedName>
    <definedName name="_________h1" localSheetId="6" hidden="1">{"'TDTGT (theo Dphuong)'!$A$4:$F$75"}</definedName>
    <definedName name="_________h1" localSheetId="0" hidden="1">{"'TDTGT (theo Dphuong)'!$A$4:$F$75"}</definedName>
    <definedName name="_________h1" hidden="1">{"'TDTGT (theo Dphuong)'!$A$4:$F$75"}</definedName>
    <definedName name="________h1" localSheetId="2" hidden="1">{"'TDTGT (theo Dphuong)'!$A$4:$F$75"}</definedName>
    <definedName name="________h1" localSheetId="3" hidden="1">{"'TDTGT (theo Dphuong)'!$A$4:$F$75"}</definedName>
    <definedName name="________h1" localSheetId="6" hidden="1">{"'TDTGT (theo Dphuong)'!$A$4:$F$75"}</definedName>
    <definedName name="________h1" localSheetId="0" hidden="1">{"'TDTGT (theo Dphuong)'!$A$4:$F$75"}</definedName>
    <definedName name="________h1" hidden="1">{"'TDTGT (theo Dphuong)'!$A$4:$F$75"}</definedName>
    <definedName name="_______h1" localSheetId="2" hidden="1">{"'TDTGT (theo Dphuong)'!$A$4:$F$75"}</definedName>
    <definedName name="_______h1" localSheetId="3" hidden="1">{"'TDTGT (theo Dphuong)'!$A$4:$F$75"}</definedName>
    <definedName name="_______h1" localSheetId="6" hidden="1">{"'TDTGT (theo Dphuong)'!$A$4:$F$75"}</definedName>
    <definedName name="_______h1" localSheetId="0" hidden="1">{"'TDTGT (theo Dphuong)'!$A$4:$F$75"}</definedName>
    <definedName name="_______h1" hidden="1">{"'TDTGT (theo Dphuong)'!$A$4:$F$75"}</definedName>
    <definedName name="______B5" localSheetId="2" hidden="1">{#N/A,#N/A,FALSE,"Chung"}</definedName>
    <definedName name="______B5" localSheetId="3" hidden="1">{#N/A,#N/A,FALSE,"Chung"}</definedName>
    <definedName name="______B5" localSheetId="6" hidden="1">{#N/A,#N/A,FALSE,"Chung"}</definedName>
    <definedName name="______B5" localSheetId="0" hidden="1">{#N/A,#N/A,FALSE,"Chung"}</definedName>
    <definedName name="______B5" hidden="1">{#N/A,#N/A,FALSE,"Chung"}</definedName>
    <definedName name="______h1" localSheetId="2" hidden="1">{"'TDTGT (theo Dphuong)'!$A$4:$F$75"}</definedName>
    <definedName name="______h1" localSheetId="3" hidden="1">{"'TDTGT (theo Dphuong)'!$A$4:$F$75"}</definedName>
    <definedName name="______h1" localSheetId="6" hidden="1">{"'TDTGT (theo Dphuong)'!$A$4:$F$75"}</definedName>
    <definedName name="______h1" localSheetId="0" hidden="1">{"'TDTGT (theo Dphuong)'!$A$4:$F$75"}</definedName>
    <definedName name="______h1" hidden="1">{"'TDTGT (theo Dphuong)'!$A$4:$F$75"}</definedName>
    <definedName name="______h2" localSheetId="2" hidden="1">{"'TDTGT (theo Dphuong)'!$A$4:$F$75"}</definedName>
    <definedName name="______h2" localSheetId="3" hidden="1">{"'TDTGT (theo Dphuong)'!$A$4:$F$75"}</definedName>
    <definedName name="______h2" localSheetId="6" hidden="1">{"'TDTGT (theo Dphuong)'!$A$4:$F$75"}</definedName>
    <definedName name="______h2" localSheetId="0" hidden="1">{"'TDTGT (theo Dphuong)'!$A$4:$F$75"}</definedName>
    <definedName name="______h2" hidden="1">{"'TDTGT (theo Dphuong)'!$A$4:$F$75"}</definedName>
    <definedName name="_____B5" localSheetId="2" hidden="1">{#N/A,#N/A,FALSE,"Chung"}</definedName>
    <definedName name="_____B5" localSheetId="3" hidden="1">{#N/A,#N/A,FALSE,"Chung"}</definedName>
    <definedName name="_____B5" localSheetId="6" hidden="1">{#N/A,#N/A,FALSE,"Chung"}</definedName>
    <definedName name="_____B5" localSheetId="0" hidden="1">{#N/A,#N/A,FALSE,"Chung"}</definedName>
    <definedName name="_____B5" hidden="1">{#N/A,#N/A,FALSE,"Chung"}</definedName>
    <definedName name="_____h1" localSheetId="2" hidden="1">{"'TDTGT (theo Dphuong)'!$A$4:$F$75"}</definedName>
    <definedName name="_____h1" localSheetId="3" hidden="1">{"'TDTGT (theo Dphuong)'!$A$4:$F$75"}</definedName>
    <definedName name="_____h1" localSheetId="6" hidden="1">{"'TDTGT (theo Dphuong)'!$A$4:$F$75"}</definedName>
    <definedName name="_____h1" localSheetId="0" hidden="1">{"'TDTGT (theo Dphuong)'!$A$4:$F$75"}</definedName>
    <definedName name="_____h1" hidden="1">{"'TDTGT (theo Dphuong)'!$A$4:$F$75"}</definedName>
    <definedName name="_____h2" localSheetId="2" hidden="1">{"'TDTGT (theo Dphuong)'!$A$4:$F$75"}</definedName>
    <definedName name="_____h2" localSheetId="3" hidden="1">{"'TDTGT (theo Dphuong)'!$A$4:$F$75"}</definedName>
    <definedName name="_____h2" localSheetId="6" hidden="1">{"'TDTGT (theo Dphuong)'!$A$4:$F$75"}</definedName>
    <definedName name="_____h2" localSheetId="0" hidden="1">{"'TDTGT (theo Dphuong)'!$A$4:$F$75"}</definedName>
    <definedName name="_____h2" hidden="1">{"'TDTGT (theo Dphuong)'!$A$4:$F$75"}</definedName>
    <definedName name="____B5" localSheetId="2" hidden="1">{#N/A,#N/A,FALSE,"Chung"}</definedName>
    <definedName name="____B5" localSheetId="3" hidden="1">{#N/A,#N/A,FALSE,"Chung"}</definedName>
    <definedName name="____B5" localSheetId="6" hidden="1">{#N/A,#N/A,FALSE,"Chung"}</definedName>
    <definedName name="____B5" localSheetId="0" hidden="1">{#N/A,#N/A,FALSE,"Chung"}</definedName>
    <definedName name="____B5" hidden="1">{#N/A,#N/A,FALSE,"Chung"}</definedName>
    <definedName name="____h1" localSheetId="2" hidden="1">{"'TDTGT (theo Dphuong)'!$A$4:$F$75"}</definedName>
    <definedName name="____h1" localSheetId="3" hidden="1">{"'TDTGT (theo Dphuong)'!$A$4:$F$75"}</definedName>
    <definedName name="____h1" localSheetId="6" hidden="1">{"'TDTGT (theo Dphuong)'!$A$4:$F$75"}</definedName>
    <definedName name="____h1" localSheetId="0" hidden="1">{"'TDTGT (theo Dphuong)'!$A$4:$F$75"}</definedName>
    <definedName name="____h1" hidden="1">{"'TDTGT (theo Dphuong)'!$A$4:$F$75"}</definedName>
    <definedName name="____h2" localSheetId="2" hidden="1">{"'TDTGT (theo Dphuong)'!$A$4:$F$75"}</definedName>
    <definedName name="____h2" localSheetId="3" hidden="1">{"'TDTGT (theo Dphuong)'!$A$4:$F$75"}</definedName>
    <definedName name="____h2" localSheetId="6" hidden="1">{"'TDTGT (theo Dphuong)'!$A$4:$F$75"}</definedName>
    <definedName name="____h2" localSheetId="0" hidden="1">{"'TDTGT (theo Dphuong)'!$A$4:$F$75"}</definedName>
    <definedName name="____h2" hidden="1">{"'TDTGT (theo Dphuong)'!$A$4:$F$75"}</definedName>
    <definedName name="___B5" localSheetId="2" hidden="1">{#N/A,#N/A,FALSE,"Chung"}</definedName>
    <definedName name="___B5" localSheetId="3" hidden="1">{#N/A,#N/A,FALSE,"Chung"}</definedName>
    <definedName name="___B5" localSheetId="6" hidden="1">{#N/A,#N/A,FALSE,"Chung"}</definedName>
    <definedName name="___B5" localSheetId="0" hidden="1">{#N/A,#N/A,FALSE,"Chung"}</definedName>
    <definedName name="___B5" hidden="1">{#N/A,#N/A,FALSE,"Chung"}</definedName>
    <definedName name="___h1" localSheetId="2" hidden="1">{"'TDTGT (theo Dphuong)'!$A$4:$F$75"}</definedName>
    <definedName name="___h1" localSheetId="3" hidden="1">{"'TDTGT (theo Dphuong)'!$A$4:$F$75"}</definedName>
    <definedName name="___h1" localSheetId="6" hidden="1">{"'TDTGT (theo Dphuong)'!$A$4:$F$75"}</definedName>
    <definedName name="___h1" localSheetId="0" hidden="1">{"'TDTGT (theo Dphuong)'!$A$4:$F$75"}</definedName>
    <definedName name="___h1" hidden="1">{"'TDTGT (theo Dphuong)'!$A$4:$F$75"}</definedName>
    <definedName name="___h2" localSheetId="2" hidden="1">{"'TDTGT (theo Dphuong)'!$A$4:$F$75"}</definedName>
    <definedName name="___h2" localSheetId="3" hidden="1">{"'TDTGT (theo Dphuong)'!$A$4:$F$75"}</definedName>
    <definedName name="___h2" localSheetId="6" hidden="1">{"'TDTGT (theo Dphuong)'!$A$4:$F$75"}</definedName>
    <definedName name="___h2" localSheetId="0" hidden="1">{"'TDTGT (theo Dphuong)'!$A$4:$F$75"}</definedName>
    <definedName name="___h2" hidden="1">{"'TDTGT (theo Dphuong)'!$A$4:$F$75"}</definedName>
    <definedName name="__B5" localSheetId="2" hidden="1">{#N/A,#N/A,FALSE,"Chung"}</definedName>
    <definedName name="__B5" localSheetId="3" hidden="1">{#N/A,#N/A,FALSE,"Chung"}</definedName>
    <definedName name="__B5" localSheetId="6" hidden="1">{#N/A,#N/A,FALSE,"Chung"}</definedName>
    <definedName name="__B5" localSheetId="0" hidden="1">{#N/A,#N/A,FALSE,"Chung"}</definedName>
    <definedName name="__B5" hidden="1">{#N/A,#N/A,FALSE,"Chung"}</definedName>
    <definedName name="__bcc102" localSheetId="2">#REF!</definedName>
    <definedName name="__bcc102" localSheetId="3">#REF!</definedName>
    <definedName name="__bcc102" localSheetId="6">#REF!</definedName>
    <definedName name="__bcc102" localSheetId="0">#REF!</definedName>
    <definedName name="__bcc102">#REF!</definedName>
    <definedName name="__cao1" localSheetId="2">#REF!</definedName>
    <definedName name="__cao1" localSheetId="3">#REF!</definedName>
    <definedName name="__cao1" localSheetId="6">#REF!</definedName>
    <definedName name="__cao1" localSheetId="0">#REF!</definedName>
    <definedName name="__cao1">#REF!</definedName>
    <definedName name="__cao2" localSheetId="2">#REF!</definedName>
    <definedName name="__cao2" localSheetId="3">#REF!</definedName>
    <definedName name="__cao2" localSheetId="6">#REF!</definedName>
    <definedName name="__cao2" localSheetId="0">#REF!</definedName>
    <definedName name="__cao2">#REF!</definedName>
    <definedName name="__cao3" localSheetId="2">#REF!</definedName>
    <definedName name="__cao3" localSheetId="3">#REF!</definedName>
    <definedName name="__cao3" localSheetId="6">#REF!</definedName>
    <definedName name="__cao3" localSheetId="0">#REF!</definedName>
    <definedName name="__cao3">#REF!</definedName>
    <definedName name="__cao4" localSheetId="2">#REF!</definedName>
    <definedName name="__cao4" localSheetId="3">#REF!</definedName>
    <definedName name="__cao4" localSheetId="6">#REF!</definedName>
    <definedName name="__cao4" localSheetId="0">#REF!</definedName>
    <definedName name="__cao4">#REF!</definedName>
    <definedName name="__cao5" localSheetId="2">#REF!</definedName>
    <definedName name="__cao5" localSheetId="3">#REF!</definedName>
    <definedName name="__cao5" localSheetId="6">#REF!</definedName>
    <definedName name="__cao5" localSheetId="0">#REF!</definedName>
    <definedName name="__cao5">#REF!</definedName>
    <definedName name="__cao6" localSheetId="2">#REF!</definedName>
    <definedName name="__cao6" localSheetId="3">#REF!</definedName>
    <definedName name="__cao6" localSheetId="6">#REF!</definedName>
    <definedName name="__cao6" localSheetId="0">#REF!</definedName>
    <definedName name="__cao6">#REF!</definedName>
    <definedName name="__CON1" localSheetId="2">#REF!</definedName>
    <definedName name="__CON1" localSheetId="3">#REF!</definedName>
    <definedName name="__CON1" localSheetId="6">#REF!</definedName>
    <definedName name="__CON1" localSheetId="0">#REF!</definedName>
    <definedName name="__CON1">#REF!</definedName>
    <definedName name="__CON2" localSheetId="2">#REF!</definedName>
    <definedName name="__CON2" localSheetId="3">#REF!</definedName>
    <definedName name="__CON2" localSheetId="6">#REF!</definedName>
    <definedName name="__CON2" localSheetId="0">#REF!</definedName>
    <definedName name="__CON2">#REF!</definedName>
    <definedName name="__dai1" localSheetId="2">#REF!</definedName>
    <definedName name="__dai1" localSheetId="3">#REF!</definedName>
    <definedName name="__dai1" localSheetId="6">#REF!</definedName>
    <definedName name="__dai1" localSheetId="0">#REF!</definedName>
    <definedName name="__dai1">#REF!</definedName>
    <definedName name="__dai2" localSheetId="2">#REF!</definedName>
    <definedName name="__dai2" localSheetId="3">#REF!</definedName>
    <definedName name="__dai2" localSheetId="6">#REF!</definedName>
    <definedName name="__dai2" localSheetId="0">#REF!</definedName>
    <definedName name="__dai2">#REF!</definedName>
    <definedName name="__dai3" localSheetId="2">#REF!</definedName>
    <definedName name="__dai3" localSheetId="3">#REF!</definedName>
    <definedName name="__dai3" localSheetId="6">#REF!</definedName>
    <definedName name="__dai3" localSheetId="0">#REF!</definedName>
    <definedName name="__dai3">#REF!</definedName>
    <definedName name="__dai4" localSheetId="2">#REF!</definedName>
    <definedName name="__dai4" localSheetId="3">#REF!</definedName>
    <definedName name="__dai4" localSheetId="6">#REF!</definedName>
    <definedName name="__dai4" localSheetId="0">#REF!</definedName>
    <definedName name="__dai4">#REF!</definedName>
    <definedName name="__dai5" localSheetId="2">#REF!</definedName>
    <definedName name="__dai5" localSheetId="3">#REF!</definedName>
    <definedName name="__dai5" localSheetId="6">#REF!</definedName>
    <definedName name="__dai5" localSheetId="0">#REF!</definedName>
    <definedName name="__dai5">#REF!</definedName>
    <definedName name="__dai6" localSheetId="2">#REF!</definedName>
    <definedName name="__dai6" localSheetId="3">#REF!</definedName>
    <definedName name="__dai6" localSheetId="6">#REF!</definedName>
    <definedName name="__dai6" localSheetId="0">#REF!</definedName>
    <definedName name="__dai6">#REF!</definedName>
    <definedName name="__dan1" localSheetId="2">#REF!</definedName>
    <definedName name="__dan1" localSheetId="3">#REF!</definedName>
    <definedName name="__dan1" localSheetId="6">#REF!</definedName>
    <definedName name="__dan1" localSheetId="0">#REF!</definedName>
    <definedName name="__dan1">#REF!</definedName>
    <definedName name="__dan2" localSheetId="2">#REF!</definedName>
    <definedName name="__dan2" localSheetId="3">#REF!</definedName>
    <definedName name="__dan2" localSheetId="6">#REF!</definedName>
    <definedName name="__dan2" localSheetId="0">#REF!</definedName>
    <definedName name="__dan2">#REF!</definedName>
    <definedName name="__h1" localSheetId="2" hidden="1">{"'TDTGT (theo Dphuong)'!$A$4:$F$75"}</definedName>
    <definedName name="__h1" localSheetId="3" hidden="1">{"'TDTGT (theo Dphuong)'!$A$4:$F$75"}</definedName>
    <definedName name="__h1" localSheetId="6" hidden="1">{"'TDTGT (theo Dphuong)'!$A$4:$F$75"}</definedName>
    <definedName name="__h1" localSheetId="0" hidden="1">{"'TDTGT (theo Dphuong)'!$A$4:$F$75"}</definedName>
    <definedName name="__h1" hidden="1">{"'TDTGT (theo Dphuong)'!$A$4:$F$75"}</definedName>
    <definedName name="__h2" localSheetId="2" hidden="1">{"'TDTGT (theo Dphuong)'!$A$4:$F$75"}</definedName>
    <definedName name="__h2" localSheetId="3" hidden="1">{"'TDTGT (theo Dphuong)'!$A$4:$F$75"}</definedName>
    <definedName name="__h2" localSheetId="6" hidden="1">{"'TDTGT (theo Dphuong)'!$A$4:$F$75"}</definedName>
    <definedName name="__h2" localSheetId="0" hidden="1">{"'TDTGT (theo Dphuong)'!$A$4:$F$75"}</definedName>
    <definedName name="__h2" hidden="1">{"'TDTGT (theo Dphuong)'!$A$4:$F$75"}</definedName>
    <definedName name="__hsT2" localSheetId="2">#REF!</definedName>
    <definedName name="__hsT2" localSheetId="3">#REF!</definedName>
    <definedName name="__hsT2" localSheetId="6">#REF!</definedName>
    <definedName name="__hsT2" localSheetId="0">#REF!</definedName>
    <definedName name="__hsT2">#REF!</definedName>
    <definedName name="__lap1" localSheetId="2">#REF!</definedName>
    <definedName name="__lap1" localSheetId="3">#REF!</definedName>
    <definedName name="__lap1" localSheetId="6">#REF!</definedName>
    <definedName name="__lap1" localSheetId="0">#REF!</definedName>
    <definedName name="__lap1">#REF!</definedName>
    <definedName name="__lap2" localSheetId="2">#REF!</definedName>
    <definedName name="__lap2" localSheetId="3">#REF!</definedName>
    <definedName name="__lap2" localSheetId="6">#REF!</definedName>
    <definedName name="__lap2" localSheetId="0">#REF!</definedName>
    <definedName name="__lap2">#REF!</definedName>
    <definedName name="__ma11" localSheetId="2">#REF!</definedName>
    <definedName name="__ma11" localSheetId="3">#REF!</definedName>
    <definedName name="__ma11" localSheetId="6">#REF!</definedName>
    <definedName name="__ma11" localSheetId="0">#REF!</definedName>
    <definedName name="__ma11">#REF!</definedName>
    <definedName name="__NET2" localSheetId="2">#REF!</definedName>
    <definedName name="__NET2" localSheetId="3">#REF!</definedName>
    <definedName name="__NET2" localSheetId="6">#REF!</definedName>
    <definedName name="__NET2" localSheetId="0">#REF!</definedName>
    <definedName name="__NET2">#REF!</definedName>
    <definedName name="__phi10" localSheetId="2">#REF!</definedName>
    <definedName name="__phi10" localSheetId="3">#REF!</definedName>
    <definedName name="__phi10" localSheetId="6">#REF!</definedName>
    <definedName name="__phi10" localSheetId="0">#REF!</definedName>
    <definedName name="__phi10">#REF!</definedName>
    <definedName name="__phi12" localSheetId="2">#REF!</definedName>
    <definedName name="__phi12" localSheetId="3">#REF!</definedName>
    <definedName name="__phi12" localSheetId="6">#REF!</definedName>
    <definedName name="__phi12" localSheetId="0">#REF!</definedName>
    <definedName name="__phi12">#REF!</definedName>
    <definedName name="__phi14" localSheetId="2">#REF!</definedName>
    <definedName name="__phi14" localSheetId="3">#REF!</definedName>
    <definedName name="__phi14" localSheetId="6">#REF!</definedName>
    <definedName name="__phi14" localSheetId="0">#REF!</definedName>
    <definedName name="__phi14">#REF!</definedName>
    <definedName name="__phi16" localSheetId="2">#REF!</definedName>
    <definedName name="__phi16" localSheetId="3">#REF!</definedName>
    <definedName name="__phi16" localSheetId="6">#REF!</definedName>
    <definedName name="__phi16" localSheetId="0">#REF!</definedName>
    <definedName name="__phi16">#REF!</definedName>
    <definedName name="__phi18" localSheetId="2">#REF!</definedName>
    <definedName name="__phi18" localSheetId="3">#REF!</definedName>
    <definedName name="__phi18" localSheetId="6">#REF!</definedName>
    <definedName name="__phi18" localSheetId="0">#REF!</definedName>
    <definedName name="__phi18">#REF!</definedName>
    <definedName name="__phi20" localSheetId="2">#REF!</definedName>
    <definedName name="__phi20" localSheetId="3">#REF!</definedName>
    <definedName name="__phi20" localSheetId="6">#REF!</definedName>
    <definedName name="__phi20" localSheetId="0">#REF!</definedName>
    <definedName name="__phi20">#REF!</definedName>
    <definedName name="__phi22" localSheetId="2">#REF!</definedName>
    <definedName name="__phi22" localSheetId="3">#REF!</definedName>
    <definedName name="__phi22" localSheetId="6">#REF!</definedName>
    <definedName name="__phi22" localSheetId="0">#REF!</definedName>
    <definedName name="__phi22">#REF!</definedName>
    <definedName name="__phi25" localSheetId="2">#REF!</definedName>
    <definedName name="__phi25" localSheetId="3">#REF!</definedName>
    <definedName name="__phi25" localSheetId="6">#REF!</definedName>
    <definedName name="__phi25" localSheetId="0">#REF!</definedName>
    <definedName name="__phi25">#REF!</definedName>
    <definedName name="__phi28" localSheetId="2">#REF!</definedName>
    <definedName name="__phi28" localSheetId="3">#REF!</definedName>
    <definedName name="__phi28" localSheetId="6">#REF!</definedName>
    <definedName name="__phi28" localSheetId="0">#REF!</definedName>
    <definedName name="__phi28">#REF!</definedName>
    <definedName name="__phi6" localSheetId="2">#REF!</definedName>
    <definedName name="__phi6" localSheetId="3">#REF!</definedName>
    <definedName name="__phi6" localSheetId="6">#REF!</definedName>
    <definedName name="__phi6" localSheetId="0">#REF!</definedName>
    <definedName name="__phi6">#REF!</definedName>
    <definedName name="__phi8" localSheetId="2">#REF!</definedName>
    <definedName name="__phi8" localSheetId="3">#REF!</definedName>
    <definedName name="__phi8" localSheetId="6">#REF!</definedName>
    <definedName name="__phi8" localSheetId="0">#REF!</definedName>
    <definedName name="__phi8">#REF!</definedName>
    <definedName name="__slg1" localSheetId="2">#REF!</definedName>
    <definedName name="__slg1" localSheetId="3">#REF!</definedName>
    <definedName name="__slg1" localSheetId="6">#REF!</definedName>
    <definedName name="__slg1" localSheetId="0">#REF!</definedName>
    <definedName name="__slg1">#REF!</definedName>
    <definedName name="__slg2" localSheetId="2">#REF!</definedName>
    <definedName name="__slg2" localSheetId="3">#REF!</definedName>
    <definedName name="__slg2" localSheetId="6">#REF!</definedName>
    <definedName name="__slg2" localSheetId="0">#REF!</definedName>
    <definedName name="__slg2">#REF!</definedName>
    <definedName name="__slg3" localSheetId="2">#REF!</definedName>
    <definedName name="__slg3" localSheetId="3">#REF!</definedName>
    <definedName name="__slg3" localSheetId="6">#REF!</definedName>
    <definedName name="__slg3" localSheetId="0">#REF!</definedName>
    <definedName name="__slg3">#REF!</definedName>
    <definedName name="__slg4" localSheetId="2">#REF!</definedName>
    <definedName name="__slg4" localSheetId="3">#REF!</definedName>
    <definedName name="__slg4" localSheetId="6">#REF!</definedName>
    <definedName name="__slg4" localSheetId="0">#REF!</definedName>
    <definedName name="__slg4">#REF!</definedName>
    <definedName name="__slg5" localSheetId="2">#REF!</definedName>
    <definedName name="__slg5" localSheetId="3">#REF!</definedName>
    <definedName name="__slg5" localSheetId="6">#REF!</definedName>
    <definedName name="__slg5" localSheetId="0">#REF!</definedName>
    <definedName name="__slg5">#REF!</definedName>
    <definedName name="__slg6" localSheetId="2">#REF!</definedName>
    <definedName name="__slg6" localSheetId="3">#REF!</definedName>
    <definedName name="__slg6" localSheetId="6">#REF!</definedName>
    <definedName name="__slg6" localSheetId="0">#REF!</definedName>
    <definedName name="__slg6">#REF!</definedName>
    <definedName name="__sln11" localSheetId="2">#REF!</definedName>
    <definedName name="__sln11" localSheetId="3">#REF!</definedName>
    <definedName name="__sln11" localSheetId="6">#REF!</definedName>
    <definedName name="__sln11" localSheetId="0">#REF!</definedName>
    <definedName name="__sln11">#REF!</definedName>
    <definedName name="__slx11" localSheetId="2">#REF!</definedName>
    <definedName name="__slx11" localSheetId="3">#REF!</definedName>
    <definedName name="__slx11" localSheetId="6">#REF!</definedName>
    <definedName name="__slx11" localSheetId="0">#REF!</definedName>
    <definedName name="__slx11">#REF!</definedName>
    <definedName name="__TG1" localSheetId="2">#REF!</definedName>
    <definedName name="__TG1" localSheetId="3">#REF!</definedName>
    <definedName name="__TG1" localSheetId="6">#REF!</definedName>
    <definedName name="__TG1" localSheetId="0">#REF!</definedName>
    <definedName name="__TG1">#REF!</definedName>
    <definedName name="__TG2" localSheetId="2">#REF!</definedName>
    <definedName name="__TG2" localSheetId="3">#REF!</definedName>
    <definedName name="__TG2" localSheetId="6">#REF!</definedName>
    <definedName name="__TG2" localSheetId="0">#REF!</definedName>
    <definedName name="__TG2">#REF!</definedName>
    <definedName name="__thu1" localSheetId="2">#REF!</definedName>
    <definedName name="__thu1" localSheetId="3">#REF!</definedName>
    <definedName name="__thu1" localSheetId="6">#REF!</definedName>
    <definedName name="__thu1" localSheetId="0">#REF!</definedName>
    <definedName name="__thu1">#REF!</definedName>
    <definedName name="__ttn11" localSheetId="2">#REF!</definedName>
    <definedName name="__ttn11" localSheetId="3">#REF!</definedName>
    <definedName name="__ttn11" localSheetId="6">#REF!</definedName>
    <definedName name="__ttn11" localSheetId="0">#REF!</definedName>
    <definedName name="__ttn11">#REF!</definedName>
    <definedName name="__ttx11" localSheetId="2">#REF!</definedName>
    <definedName name="__ttx11" localSheetId="3">#REF!</definedName>
    <definedName name="__ttx11" localSheetId="6">#REF!</definedName>
    <definedName name="__ttx11" localSheetId="0">#REF!</definedName>
    <definedName name="__ttx11">#REF!</definedName>
    <definedName name="__TVL1" localSheetId="2">#REF!</definedName>
    <definedName name="__TVL1" localSheetId="3">#REF!</definedName>
    <definedName name="__TVL1" localSheetId="6">#REF!</definedName>
    <definedName name="__TVL1" localSheetId="0">#REF!</definedName>
    <definedName name="__TVL1">#REF!</definedName>
    <definedName name="_1" localSheetId="2">#REF!</definedName>
    <definedName name="_1" localSheetId="3">#REF!</definedName>
    <definedName name="_1" localSheetId="6">#REF!</definedName>
    <definedName name="_1" localSheetId="0">#REF!</definedName>
    <definedName name="_1">#REF!</definedName>
    <definedName name="_1000A01">#N/A</definedName>
    <definedName name="_1BA2500" localSheetId="2">#REF!</definedName>
    <definedName name="_1BA2500" localSheetId="3">#REF!</definedName>
    <definedName name="_1BA2500" localSheetId="6">#REF!</definedName>
    <definedName name="_1BA2500" localSheetId="0">#REF!</definedName>
    <definedName name="_1BA2500">#REF!</definedName>
    <definedName name="_1BA3250" localSheetId="2">#REF!</definedName>
    <definedName name="_1BA3250" localSheetId="3">#REF!</definedName>
    <definedName name="_1BA3250" localSheetId="6">#REF!</definedName>
    <definedName name="_1BA3250" localSheetId="0">#REF!</definedName>
    <definedName name="_1BA3250">#REF!</definedName>
    <definedName name="_1BA400P" localSheetId="2">#REF!</definedName>
    <definedName name="_1BA400P" localSheetId="3">#REF!</definedName>
    <definedName name="_1BA400P" localSheetId="6">#REF!</definedName>
    <definedName name="_1BA400P" localSheetId="0">#REF!</definedName>
    <definedName name="_1BA400P">#REF!</definedName>
    <definedName name="_1CAP001" localSheetId="2">#REF!</definedName>
    <definedName name="_1CAP001" localSheetId="3">#REF!</definedName>
    <definedName name="_1CAP001" localSheetId="6">#REF!</definedName>
    <definedName name="_1CAP001" localSheetId="0">#REF!</definedName>
    <definedName name="_1CAP001">#REF!</definedName>
    <definedName name="_1DAU002" localSheetId="2">#REF!</definedName>
    <definedName name="_1DAU002" localSheetId="3">#REF!</definedName>
    <definedName name="_1DAU002" localSheetId="6">#REF!</definedName>
    <definedName name="_1DAU002" localSheetId="0">#REF!</definedName>
    <definedName name="_1DAU002">#REF!</definedName>
    <definedName name="_1DDAY03" localSheetId="2">#REF!</definedName>
    <definedName name="_1DDAY03" localSheetId="3">#REF!</definedName>
    <definedName name="_1DDAY03" localSheetId="6">#REF!</definedName>
    <definedName name="_1DDAY03" localSheetId="0">#REF!</definedName>
    <definedName name="_1DDAY03">#REF!</definedName>
    <definedName name="_1DDTT01" localSheetId="2">#REF!</definedName>
    <definedName name="_1DDTT01" localSheetId="3">#REF!</definedName>
    <definedName name="_1DDTT01" localSheetId="6">#REF!</definedName>
    <definedName name="_1DDTT01" localSheetId="0">#REF!</definedName>
    <definedName name="_1DDTT01">#REF!</definedName>
    <definedName name="_1FCO101" localSheetId="2">#REF!</definedName>
    <definedName name="_1FCO101" localSheetId="3">#REF!</definedName>
    <definedName name="_1FCO101" localSheetId="6">#REF!</definedName>
    <definedName name="_1FCO101" localSheetId="0">#REF!</definedName>
    <definedName name="_1FCO101">#REF!</definedName>
    <definedName name="_1GIA101" localSheetId="2">#REF!</definedName>
    <definedName name="_1GIA101" localSheetId="3">#REF!</definedName>
    <definedName name="_1GIA101" localSheetId="6">#REF!</definedName>
    <definedName name="_1GIA101" localSheetId="0">#REF!</definedName>
    <definedName name="_1GIA101">#REF!</definedName>
    <definedName name="_1LA1001" localSheetId="2">#REF!</definedName>
    <definedName name="_1LA1001" localSheetId="3">#REF!</definedName>
    <definedName name="_1LA1001" localSheetId="6">#REF!</definedName>
    <definedName name="_1LA1001" localSheetId="0">#REF!</definedName>
    <definedName name="_1LA1001">#REF!</definedName>
    <definedName name="_1MCCBO2" localSheetId="2">#REF!</definedName>
    <definedName name="_1MCCBO2" localSheetId="3">#REF!</definedName>
    <definedName name="_1MCCBO2" localSheetId="6">#REF!</definedName>
    <definedName name="_1MCCBO2" localSheetId="0">#REF!</definedName>
    <definedName name="_1MCCBO2">#REF!</definedName>
    <definedName name="_1PKCAP1" localSheetId="2">#REF!</definedName>
    <definedName name="_1PKCAP1" localSheetId="3">#REF!</definedName>
    <definedName name="_1PKCAP1" localSheetId="6">#REF!</definedName>
    <definedName name="_1PKCAP1" localSheetId="0">#REF!</definedName>
    <definedName name="_1PKCAP1">#REF!</definedName>
    <definedName name="_1PKTT01" localSheetId="2">#REF!</definedName>
    <definedName name="_1PKTT01" localSheetId="3">#REF!</definedName>
    <definedName name="_1PKTT01" localSheetId="6">#REF!</definedName>
    <definedName name="_1PKTT01" localSheetId="0">#REF!</definedName>
    <definedName name="_1PKTT01">#REF!</definedName>
    <definedName name="_1TCD101" localSheetId="2">#REF!</definedName>
    <definedName name="_1TCD101" localSheetId="3">#REF!</definedName>
    <definedName name="_1TCD101" localSheetId="6">#REF!</definedName>
    <definedName name="_1TCD101" localSheetId="0">#REF!</definedName>
    <definedName name="_1TCD101">#REF!</definedName>
    <definedName name="_1TCD201" localSheetId="2">#REF!</definedName>
    <definedName name="_1TCD201" localSheetId="3">#REF!</definedName>
    <definedName name="_1TCD201" localSheetId="6">#REF!</definedName>
    <definedName name="_1TCD201" localSheetId="0">#REF!</definedName>
    <definedName name="_1TCD201">#REF!</definedName>
    <definedName name="_1TD2001" localSheetId="2">#REF!</definedName>
    <definedName name="_1TD2001" localSheetId="3">#REF!</definedName>
    <definedName name="_1TD2001" localSheetId="6">#REF!</definedName>
    <definedName name="_1TD2001" localSheetId="0">#REF!</definedName>
    <definedName name="_1TD2001">#REF!</definedName>
    <definedName name="_1TIHT01" localSheetId="2">#REF!</definedName>
    <definedName name="_1TIHT01" localSheetId="3">#REF!</definedName>
    <definedName name="_1TIHT01" localSheetId="6">#REF!</definedName>
    <definedName name="_1TIHT01" localSheetId="0">#REF!</definedName>
    <definedName name="_1TIHT01">#REF!</definedName>
    <definedName name="_1TRU121" localSheetId="2">#REF!</definedName>
    <definedName name="_1TRU121" localSheetId="3">#REF!</definedName>
    <definedName name="_1TRU121" localSheetId="6">#REF!</definedName>
    <definedName name="_1TRU121" localSheetId="0">#REF!</definedName>
    <definedName name="_1TRU121">#REF!</definedName>
    <definedName name="_2" localSheetId="2">#REF!</definedName>
    <definedName name="_2" localSheetId="3">#REF!</definedName>
    <definedName name="_2" localSheetId="6">#REF!</definedName>
    <definedName name="_2" localSheetId="0">#REF!</definedName>
    <definedName name="_2">#REF!</definedName>
    <definedName name="_2BLA100" localSheetId="2">#REF!</definedName>
    <definedName name="_2BLA100" localSheetId="3">#REF!</definedName>
    <definedName name="_2BLA100" localSheetId="6">#REF!</definedName>
    <definedName name="_2BLA100" localSheetId="0">#REF!</definedName>
    <definedName name="_2BLA100">#REF!</definedName>
    <definedName name="_2DAL201" localSheetId="2">#REF!</definedName>
    <definedName name="_2DAL201" localSheetId="3">#REF!</definedName>
    <definedName name="_2DAL201" localSheetId="6">#REF!</definedName>
    <definedName name="_2DAL201" localSheetId="0">#REF!</definedName>
    <definedName name="_2DAL201">#REF!</definedName>
    <definedName name="_3BLXMD" localSheetId="2">#REF!</definedName>
    <definedName name="_3BLXMD" localSheetId="3">#REF!</definedName>
    <definedName name="_3BLXMD" localSheetId="6">#REF!</definedName>
    <definedName name="_3BLXMD" localSheetId="0">#REF!</definedName>
    <definedName name="_3BLXMD">#REF!</definedName>
    <definedName name="_3TU0609" localSheetId="2">#REF!</definedName>
    <definedName name="_3TU0609" localSheetId="3">#REF!</definedName>
    <definedName name="_3TU0609" localSheetId="6">#REF!</definedName>
    <definedName name="_3TU0609" localSheetId="0">#REF!</definedName>
    <definedName name="_3TU0609">#REF!</definedName>
    <definedName name="_4CNT240" localSheetId="2">#REF!</definedName>
    <definedName name="_4CNT240" localSheetId="3">#REF!</definedName>
    <definedName name="_4CNT240" localSheetId="6">#REF!</definedName>
    <definedName name="_4CNT240" localSheetId="0">#REF!</definedName>
    <definedName name="_4CNT240">#REF!</definedName>
    <definedName name="_4CTL240" localSheetId="2">#REF!</definedName>
    <definedName name="_4CTL240" localSheetId="3">#REF!</definedName>
    <definedName name="_4CTL240" localSheetId="6">#REF!</definedName>
    <definedName name="_4CTL240" localSheetId="0">#REF!</definedName>
    <definedName name="_4CTL240">#REF!</definedName>
    <definedName name="_4FCO100" localSheetId="2">#REF!</definedName>
    <definedName name="_4FCO100" localSheetId="3">#REF!</definedName>
    <definedName name="_4FCO100" localSheetId="6">#REF!</definedName>
    <definedName name="_4FCO100" localSheetId="0">#REF!</definedName>
    <definedName name="_4FCO100">#REF!</definedName>
    <definedName name="_4HDCTT4" localSheetId="2">#REF!</definedName>
    <definedName name="_4HDCTT4" localSheetId="3">#REF!</definedName>
    <definedName name="_4HDCTT4" localSheetId="6">#REF!</definedName>
    <definedName name="_4HDCTT4" localSheetId="0">#REF!</definedName>
    <definedName name="_4HDCTT4">#REF!</definedName>
    <definedName name="_4HNCTT4" localSheetId="2">#REF!</definedName>
    <definedName name="_4HNCTT4" localSheetId="3">#REF!</definedName>
    <definedName name="_4HNCTT4" localSheetId="6">#REF!</definedName>
    <definedName name="_4HNCTT4" localSheetId="0">#REF!</definedName>
    <definedName name="_4HNCTT4">#REF!</definedName>
    <definedName name="_4LBCO01" localSheetId="2">#REF!</definedName>
    <definedName name="_4LBCO01" localSheetId="3">#REF!</definedName>
    <definedName name="_4LBCO01" localSheetId="6">#REF!</definedName>
    <definedName name="_4LBCO01" localSheetId="0">#REF!</definedName>
    <definedName name="_4LBCO01">#REF!</definedName>
    <definedName name="_4OSLCTT" localSheetId="2">#REF!</definedName>
    <definedName name="_4OSLCTT" localSheetId="3">#REF!</definedName>
    <definedName name="_4OSLCTT" localSheetId="6">#REF!</definedName>
    <definedName name="_4OSLCTT" localSheetId="0">#REF!</definedName>
    <definedName name="_4OSLCTT">#REF!</definedName>
    <definedName name="_B5" localSheetId="2" hidden="1">{#N/A,#N/A,FALSE,"Chung"}</definedName>
    <definedName name="_B5" localSheetId="3" hidden="1">{#N/A,#N/A,FALSE,"Chung"}</definedName>
    <definedName name="_B5" localSheetId="6" hidden="1">{#N/A,#N/A,FALSE,"Chung"}</definedName>
    <definedName name="_B5" localSheetId="0" hidden="1">{#N/A,#N/A,FALSE,"Chung"}</definedName>
    <definedName name="_B5" hidden="1">{#N/A,#N/A,FALSE,"Chung"}</definedName>
    <definedName name="_bcc102" localSheetId="2">#REF!</definedName>
    <definedName name="_bcc102" localSheetId="3">#REF!</definedName>
    <definedName name="_bcc102" localSheetId="6">#REF!</definedName>
    <definedName name="_bcc102" localSheetId="0">#REF!</definedName>
    <definedName name="_bcc102">#REF!</definedName>
    <definedName name="_Builtin155" hidden="1">#N/A</definedName>
    <definedName name="_cao1" localSheetId="2">#REF!</definedName>
    <definedName name="_cao1" localSheetId="3">#REF!</definedName>
    <definedName name="_cao1" localSheetId="6">#REF!</definedName>
    <definedName name="_cao1" localSheetId="0">#REF!</definedName>
    <definedName name="_cao1">#REF!</definedName>
    <definedName name="_cao2" localSheetId="2">#REF!</definedName>
    <definedName name="_cao2" localSheetId="3">#REF!</definedName>
    <definedName name="_cao2" localSheetId="6">#REF!</definedName>
    <definedName name="_cao2" localSheetId="0">#REF!</definedName>
    <definedName name="_cao2">#REF!</definedName>
    <definedName name="_cao3" localSheetId="2">#REF!</definedName>
    <definedName name="_cao3" localSheetId="3">#REF!</definedName>
    <definedName name="_cao3" localSheetId="6">#REF!</definedName>
    <definedName name="_cao3" localSheetId="0">#REF!</definedName>
    <definedName name="_cao3">#REF!</definedName>
    <definedName name="_cao4" localSheetId="2">#REF!</definedName>
    <definedName name="_cao4" localSheetId="3">#REF!</definedName>
    <definedName name="_cao4" localSheetId="6">#REF!</definedName>
    <definedName name="_cao4" localSheetId="0">#REF!</definedName>
    <definedName name="_cao4">#REF!</definedName>
    <definedName name="_cao5" localSheetId="2">#REF!</definedName>
    <definedName name="_cao5" localSheetId="3">#REF!</definedName>
    <definedName name="_cao5" localSheetId="6">#REF!</definedName>
    <definedName name="_cao5" localSheetId="0">#REF!</definedName>
    <definedName name="_cao5">#REF!</definedName>
    <definedName name="_cao6" localSheetId="2">#REF!</definedName>
    <definedName name="_cao6" localSheetId="3">#REF!</definedName>
    <definedName name="_cao6" localSheetId="6">#REF!</definedName>
    <definedName name="_cao6" localSheetId="0">#REF!</definedName>
    <definedName name="_cao6">#REF!</definedName>
    <definedName name="_CON1" localSheetId="2">#REF!</definedName>
    <definedName name="_CON1" localSheetId="3">#REF!</definedName>
    <definedName name="_CON1" localSheetId="6">#REF!</definedName>
    <definedName name="_CON1" localSheetId="0">#REF!</definedName>
    <definedName name="_CON1">#REF!</definedName>
    <definedName name="_CON2" localSheetId="2">#REF!</definedName>
    <definedName name="_CON2" localSheetId="3">#REF!</definedName>
    <definedName name="_CON2" localSheetId="6">#REF!</definedName>
    <definedName name="_CON2" localSheetId="0">#REF!</definedName>
    <definedName name="_CON2">#REF!</definedName>
    <definedName name="_dai1" localSheetId="2">#REF!</definedName>
    <definedName name="_dai1" localSheetId="3">#REF!</definedName>
    <definedName name="_dai1" localSheetId="6">#REF!</definedName>
    <definedName name="_dai1" localSheetId="0">#REF!</definedName>
    <definedName name="_dai1">#REF!</definedName>
    <definedName name="_dai2" localSheetId="2">#REF!</definedName>
    <definedName name="_dai2" localSheetId="3">#REF!</definedName>
    <definedName name="_dai2" localSheetId="6">#REF!</definedName>
    <definedName name="_dai2" localSheetId="0">#REF!</definedName>
    <definedName name="_dai2">#REF!</definedName>
    <definedName name="_dai3" localSheetId="2">#REF!</definedName>
    <definedName name="_dai3" localSheetId="3">#REF!</definedName>
    <definedName name="_dai3" localSheetId="6">#REF!</definedName>
    <definedName name="_dai3" localSheetId="0">#REF!</definedName>
    <definedName name="_dai3">#REF!</definedName>
    <definedName name="_dai4" localSheetId="2">#REF!</definedName>
    <definedName name="_dai4" localSheetId="3">#REF!</definedName>
    <definedName name="_dai4" localSheetId="6">#REF!</definedName>
    <definedName name="_dai4" localSheetId="0">#REF!</definedName>
    <definedName name="_dai4">#REF!</definedName>
    <definedName name="_dai5" localSheetId="2">#REF!</definedName>
    <definedName name="_dai5" localSheetId="3">#REF!</definedName>
    <definedName name="_dai5" localSheetId="6">#REF!</definedName>
    <definedName name="_dai5" localSheetId="0">#REF!</definedName>
    <definedName name="_dai5">#REF!</definedName>
    <definedName name="_dai6" localSheetId="2">#REF!</definedName>
    <definedName name="_dai6" localSheetId="3">#REF!</definedName>
    <definedName name="_dai6" localSheetId="6">#REF!</definedName>
    <definedName name="_dai6" localSheetId="0">#REF!</definedName>
    <definedName name="_dai6">#REF!</definedName>
    <definedName name="_dan1" localSheetId="2">#REF!</definedName>
    <definedName name="_dan1" localSheetId="3">#REF!</definedName>
    <definedName name="_dan1" localSheetId="6">#REF!</definedName>
    <definedName name="_dan1" localSheetId="0">#REF!</definedName>
    <definedName name="_dan1">#REF!</definedName>
    <definedName name="_dan2" localSheetId="2">#REF!</definedName>
    <definedName name="_dan2" localSheetId="3">#REF!</definedName>
    <definedName name="_dan2" localSheetId="6">#REF!</definedName>
    <definedName name="_dan2" localSheetId="0">#REF!</definedName>
    <definedName name="_dan2">#REF!</definedName>
    <definedName name="_Fill" localSheetId="2" hidden="1">#REF!</definedName>
    <definedName name="_Fill" localSheetId="3" hidden="1">#REF!</definedName>
    <definedName name="_Fill" localSheetId="6" hidden="1">#REF!</definedName>
    <definedName name="_Fill" localSheetId="0" hidden="1">#REF!</definedName>
    <definedName name="_Fill" hidden="1">#REF!</definedName>
    <definedName name="_xlnm._FilterDatabase" localSheetId="2">#REF!</definedName>
    <definedName name="_xlnm._FilterDatabase" localSheetId="3">#REF!</definedName>
    <definedName name="_xlnm._FilterDatabase" localSheetId="6">#REF!</definedName>
    <definedName name="_xlnm._FilterDatabase" localSheetId="0">#REF!</definedName>
    <definedName name="_xlnm._FilterDatabase">#REF!</definedName>
    <definedName name="_ftn1" localSheetId="9">'Bieu 2. Nhiem vu KH26'!#REF!</definedName>
    <definedName name="_ftnref1" localSheetId="9">'Bieu 2. Nhiem vu KH26'!#REF!</definedName>
    <definedName name="_h1" localSheetId="2" hidden="1">{"'TDTGT (theo Dphuong)'!$A$4:$F$75"}</definedName>
    <definedName name="_h1" localSheetId="3" hidden="1">{"'TDTGT (theo Dphuong)'!$A$4:$F$75"}</definedName>
    <definedName name="_h1" localSheetId="6" hidden="1">{"'TDTGT (theo Dphuong)'!$A$4:$F$75"}</definedName>
    <definedName name="_h1" localSheetId="0" hidden="1">{"'TDTGT (theo Dphuong)'!$A$4:$F$75"}</definedName>
    <definedName name="_h1" hidden="1">{"'TDTGT (theo Dphuong)'!$A$4:$F$75"}</definedName>
    <definedName name="_h2" localSheetId="2" hidden="1">{"'TDTGT (theo Dphuong)'!$A$4:$F$75"}</definedName>
    <definedName name="_h2" localSheetId="3" hidden="1">{"'TDTGT (theo Dphuong)'!$A$4:$F$75"}</definedName>
    <definedName name="_h2" localSheetId="6" hidden="1">{"'TDTGT (theo Dphuong)'!$A$4:$F$75"}</definedName>
    <definedName name="_h2" localSheetId="0" hidden="1">{"'TDTGT (theo Dphuong)'!$A$4:$F$75"}</definedName>
    <definedName name="_h2" hidden="1">{"'TDTGT (theo Dphuong)'!$A$4:$F$75"}</definedName>
    <definedName name="_hsT2" localSheetId="2">#REF!</definedName>
    <definedName name="_hsT2" localSheetId="3">#REF!</definedName>
    <definedName name="_hsT2" localSheetId="6">#REF!</definedName>
    <definedName name="_hsT2" localSheetId="0">#REF!</definedName>
    <definedName name="_hsT2">#REF!</definedName>
    <definedName name="_Key1" localSheetId="2" hidden="1">#REF!</definedName>
    <definedName name="_Key1" localSheetId="3" hidden="1">#REF!</definedName>
    <definedName name="_Key1" localSheetId="6" hidden="1">#REF!</definedName>
    <definedName name="_Key1" localSheetId="0" hidden="1">#REF!</definedName>
    <definedName name="_Key1" hidden="1">#REF!</definedName>
    <definedName name="_Key2" localSheetId="2" hidden="1">#REF!</definedName>
    <definedName name="_Key2" localSheetId="3" hidden="1">#REF!</definedName>
    <definedName name="_Key2" localSheetId="6" hidden="1">#REF!</definedName>
    <definedName name="_Key2" localSheetId="0" hidden="1">#REF!</definedName>
    <definedName name="_Key2" hidden="1">#REF!</definedName>
    <definedName name="_lap1" localSheetId="2">#REF!</definedName>
    <definedName name="_lap1" localSheetId="3">#REF!</definedName>
    <definedName name="_lap1" localSheetId="6">#REF!</definedName>
    <definedName name="_lap1" localSheetId="0">#REF!</definedName>
    <definedName name="_lap1">#REF!</definedName>
    <definedName name="_lap2" localSheetId="2">#REF!</definedName>
    <definedName name="_lap2" localSheetId="3">#REF!</definedName>
    <definedName name="_lap2" localSheetId="6">#REF!</definedName>
    <definedName name="_lap2" localSheetId="0">#REF!</definedName>
    <definedName name="_lap2">#REF!</definedName>
    <definedName name="_ma11" localSheetId="2">#REF!</definedName>
    <definedName name="_ma11" localSheetId="3">#REF!</definedName>
    <definedName name="_ma11" localSheetId="6">#REF!</definedName>
    <definedName name="_ma11" localSheetId="0">#REF!</definedName>
    <definedName name="_ma11">#REF!</definedName>
    <definedName name="_NET2" localSheetId="2">#REF!</definedName>
    <definedName name="_NET2" localSheetId="3">#REF!</definedName>
    <definedName name="_NET2" localSheetId="6">#REF!</definedName>
    <definedName name="_NET2" localSheetId="0">#REF!</definedName>
    <definedName name="_NET2">#REF!</definedName>
    <definedName name="_Order1" hidden="1">255</definedName>
    <definedName name="_Order2" hidden="1">255</definedName>
    <definedName name="_phi10" localSheetId="2">#REF!</definedName>
    <definedName name="_phi10" localSheetId="3">#REF!</definedName>
    <definedName name="_phi10" localSheetId="6">#REF!</definedName>
    <definedName name="_phi10" localSheetId="0">#REF!</definedName>
    <definedName name="_phi10">#REF!</definedName>
    <definedName name="_phi12" localSheetId="2">#REF!</definedName>
    <definedName name="_phi12" localSheetId="3">#REF!</definedName>
    <definedName name="_phi12" localSheetId="6">#REF!</definedName>
    <definedName name="_phi12" localSheetId="0">#REF!</definedName>
    <definedName name="_phi12">#REF!</definedName>
    <definedName name="_phi14" localSheetId="2">#REF!</definedName>
    <definedName name="_phi14" localSheetId="3">#REF!</definedName>
    <definedName name="_phi14" localSheetId="6">#REF!</definedName>
    <definedName name="_phi14" localSheetId="0">#REF!</definedName>
    <definedName name="_phi14">#REF!</definedName>
    <definedName name="_phi16" localSheetId="2">#REF!</definedName>
    <definedName name="_phi16" localSheetId="3">#REF!</definedName>
    <definedName name="_phi16" localSheetId="6">#REF!</definedName>
    <definedName name="_phi16" localSheetId="0">#REF!</definedName>
    <definedName name="_phi16">#REF!</definedName>
    <definedName name="_phi18" localSheetId="2">#REF!</definedName>
    <definedName name="_phi18" localSheetId="3">#REF!</definedName>
    <definedName name="_phi18" localSheetId="6">#REF!</definedName>
    <definedName name="_phi18" localSheetId="0">#REF!</definedName>
    <definedName name="_phi18">#REF!</definedName>
    <definedName name="_phi20" localSheetId="2">#REF!</definedName>
    <definedName name="_phi20" localSheetId="3">#REF!</definedName>
    <definedName name="_phi20" localSheetId="6">#REF!</definedName>
    <definedName name="_phi20" localSheetId="0">#REF!</definedName>
    <definedName name="_phi20">#REF!</definedName>
    <definedName name="_phi22" localSheetId="2">#REF!</definedName>
    <definedName name="_phi22" localSheetId="3">#REF!</definedName>
    <definedName name="_phi22" localSheetId="6">#REF!</definedName>
    <definedName name="_phi22" localSheetId="0">#REF!</definedName>
    <definedName name="_phi22">#REF!</definedName>
    <definedName name="_phi25" localSheetId="2">#REF!</definedName>
    <definedName name="_phi25" localSheetId="3">#REF!</definedName>
    <definedName name="_phi25" localSheetId="6">#REF!</definedName>
    <definedName name="_phi25" localSheetId="0">#REF!</definedName>
    <definedName name="_phi25">#REF!</definedName>
    <definedName name="_phi28" localSheetId="2">#REF!</definedName>
    <definedName name="_phi28" localSheetId="3">#REF!</definedName>
    <definedName name="_phi28" localSheetId="6">#REF!</definedName>
    <definedName name="_phi28" localSheetId="0">#REF!</definedName>
    <definedName name="_phi28">#REF!</definedName>
    <definedName name="_phi6" localSheetId="2">#REF!</definedName>
    <definedName name="_phi6" localSheetId="3">#REF!</definedName>
    <definedName name="_phi6" localSheetId="6">#REF!</definedName>
    <definedName name="_phi6" localSheetId="0">#REF!</definedName>
    <definedName name="_phi6">#REF!</definedName>
    <definedName name="_phi8" localSheetId="2">#REF!</definedName>
    <definedName name="_phi8" localSheetId="3">#REF!</definedName>
    <definedName name="_phi8" localSheetId="6">#REF!</definedName>
    <definedName name="_phi8" localSheetId="0">#REF!</definedName>
    <definedName name="_phi8">#REF!</definedName>
    <definedName name="_slg1" localSheetId="2">#REF!</definedName>
    <definedName name="_slg1" localSheetId="3">#REF!</definedName>
    <definedName name="_slg1" localSheetId="6">#REF!</definedName>
    <definedName name="_slg1" localSheetId="0">#REF!</definedName>
    <definedName name="_slg1">#REF!</definedName>
    <definedName name="_slg2" localSheetId="2">#REF!</definedName>
    <definedName name="_slg2" localSheetId="3">#REF!</definedName>
    <definedName name="_slg2" localSheetId="6">#REF!</definedName>
    <definedName name="_slg2" localSheetId="0">#REF!</definedName>
    <definedName name="_slg2">#REF!</definedName>
    <definedName name="_slg3" localSheetId="2">#REF!</definedName>
    <definedName name="_slg3" localSheetId="3">#REF!</definedName>
    <definedName name="_slg3" localSheetId="6">#REF!</definedName>
    <definedName name="_slg3" localSheetId="0">#REF!</definedName>
    <definedName name="_slg3">#REF!</definedName>
    <definedName name="_slg4" localSheetId="2">#REF!</definedName>
    <definedName name="_slg4" localSheetId="3">#REF!</definedName>
    <definedName name="_slg4" localSheetId="6">#REF!</definedName>
    <definedName name="_slg4" localSheetId="0">#REF!</definedName>
    <definedName name="_slg4">#REF!</definedName>
    <definedName name="_slg5" localSheetId="2">#REF!</definedName>
    <definedName name="_slg5" localSheetId="3">#REF!</definedName>
    <definedName name="_slg5" localSheetId="6">#REF!</definedName>
    <definedName name="_slg5" localSheetId="0">#REF!</definedName>
    <definedName name="_slg5">#REF!</definedName>
    <definedName name="_slg6" localSheetId="2">#REF!</definedName>
    <definedName name="_slg6" localSheetId="3">#REF!</definedName>
    <definedName name="_slg6" localSheetId="6">#REF!</definedName>
    <definedName name="_slg6" localSheetId="0">#REF!</definedName>
    <definedName name="_slg6">#REF!</definedName>
    <definedName name="_sln11" localSheetId="2">#REF!</definedName>
    <definedName name="_sln11" localSheetId="3">#REF!</definedName>
    <definedName name="_sln11" localSheetId="6">#REF!</definedName>
    <definedName name="_sln11" localSheetId="0">#REF!</definedName>
    <definedName name="_sln11">#REF!</definedName>
    <definedName name="_slx11" localSheetId="2">#REF!</definedName>
    <definedName name="_slx11" localSheetId="3">#REF!</definedName>
    <definedName name="_slx11" localSheetId="6">#REF!</definedName>
    <definedName name="_slx11" localSheetId="0">#REF!</definedName>
    <definedName name="_slx11">#REF!</definedName>
    <definedName name="_Sort" localSheetId="2" hidden="1">#REF!</definedName>
    <definedName name="_Sort" localSheetId="3" hidden="1">#REF!</definedName>
    <definedName name="_Sort" localSheetId="6" hidden="1">#REF!</definedName>
    <definedName name="_Sort" localSheetId="0" hidden="1">#REF!</definedName>
    <definedName name="_Sort" hidden="1">#REF!</definedName>
    <definedName name="_TG1" localSheetId="2">#REF!</definedName>
    <definedName name="_TG1" localSheetId="3">#REF!</definedName>
    <definedName name="_TG1" localSheetId="6">#REF!</definedName>
    <definedName name="_TG1" localSheetId="0">#REF!</definedName>
    <definedName name="_TG1">#REF!</definedName>
    <definedName name="_TG2" localSheetId="2">#REF!</definedName>
    <definedName name="_TG2" localSheetId="3">#REF!</definedName>
    <definedName name="_TG2" localSheetId="6">#REF!</definedName>
    <definedName name="_TG2" localSheetId="0">#REF!</definedName>
    <definedName name="_TG2">#REF!</definedName>
    <definedName name="_thu1" localSheetId="2">#REF!</definedName>
    <definedName name="_thu1" localSheetId="3">#REF!</definedName>
    <definedName name="_thu1" localSheetId="6">#REF!</definedName>
    <definedName name="_thu1" localSheetId="0">#REF!</definedName>
    <definedName name="_thu1">#REF!</definedName>
    <definedName name="_ttn11" localSheetId="2">#REF!</definedName>
    <definedName name="_ttn11" localSheetId="3">#REF!</definedName>
    <definedName name="_ttn11" localSheetId="6">#REF!</definedName>
    <definedName name="_ttn11" localSheetId="0">#REF!</definedName>
    <definedName name="_ttn11">#REF!</definedName>
    <definedName name="_ttx11" localSheetId="2">#REF!</definedName>
    <definedName name="_ttx11" localSheetId="3">#REF!</definedName>
    <definedName name="_ttx11" localSheetId="6">#REF!</definedName>
    <definedName name="_ttx11" localSheetId="0">#REF!</definedName>
    <definedName name="_ttx11">#REF!</definedName>
    <definedName name="_TVL1" localSheetId="2">#REF!</definedName>
    <definedName name="_TVL1" localSheetId="3">#REF!</definedName>
    <definedName name="_TVL1" localSheetId="6">#REF!</definedName>
    <definedName name="_TVL1" localSheetId="0">#REF!</definedName>
    <definedName name="_TVL1">#REF!</definedName>
    <definedName name="A" localSheetId="2">'[1]PNT-QUOT-#3'!#REF!</definedName>
    <definedName name="A" localSheetId="3">'[1]PNT-QUOT-#3'!#REF!</definedName>
    <definedName name="A" localSheetId="6">'[1]PNT-QUOT-#3'!#REF!</definedName>
    <definedName name="A" localSheetId="0">'[1]PNT-QUOT-#3'!#REF!</definedName>
    <definedName name="A">'[1]PNT-QUOT-#3'!#REF!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2">#REF!</definedName>
    <definedName name="AA" localSheetId="3">#REF!</definedName>
    <definedName name="AA" localSheetId="6">#REF!</definedName>
    <definedName name="AA" localSheetId="0">#REF!</definedName>
    <definedName name="AA">#REF!</definedName>
    <definedName name="AAA" localSheetId="2">'[2]MTL$-INTER'!#REF!</definedName>
    <definedName name="AAA" localSheetId="3">'[2]MTL$-INTER'!#REF!</definedName>
    <definedName name="AAA" localSheetId="6">'[2]MTL$-INTER'!#REF!</definedName>
    <definedName name="AAA" localSheetId="0">'[2]MTL$-INTER'!#REF!</definedName>
    <definedName name="AAA">'[2]MTL$-INTER'!#REF!</definedName>
    <definedName name="abc" localSheetId="2" hidden="1">{"'TDTGT (theo Dphuong)'!$A$4:$F$75"}</definedName>
    <definedName name="abc" localSheetId="3" hidden="1">{"'TDTGT (theo Dphuong)'!$A$4:$F$75"}</definedName>
    <definedName name="abc" localSheetId="6" hidden="1">{"'TDTGT (theo Dphuong)'!$A$4:$F$75"}</definedName>
    <definedName name="abc" localSheetId="0" hidden="1">{"'TDTGT (theo Dphuong)'!$A$4:$F$75"}</definedName>
    <definedName name="abc" hidden="1">{"'TDTGT (theo Dphuong)'!$A$4:$F$75"}</definedName>
    <definedName name="AccessDatabase" hidden="1">"C:\add-ins\socaia.mdb"</definedName>
    <definedName name="adsf" localSheetId="2">#REF!</definedName>
    <definedName name="adsf" localSheetId="3">#REF!</definedName>
    <definedName name="adsf" localSheetId="6">#REF!</definedName>
    <definedName name="adsf" localSheetId="0">#REF!</definedName>
    <definedName name="adsf">#REF!</definedName>
    <definedName name="All_Item" localSheetId="2">#REF!</definedName>
    <definedName name="All_Item" localSheetId="3">#REF!</definedName>
    <definedName name="All_Item" localSheetId="6">#REF!</definedName>
    <definedName name="All_Item" localSheetId="0">#REF!</definedName>
    <definedName name="All_Item">#REF!</definedName>
    <definedName name="ALPIN">#N/A</definedName>
    <definedName name="ALPJYOU">#N/A</definedName>
    <definedName name="ALPTOI">#N/A</definedName>
    <definedName name="anhpaa" localSheetId="2">#REF!</definedName>
    <definedName name="anhpaa" localSheetId="3">#REF!</definedName>
    <definedName name="anhpaa" localSheetId="6">#REF!</definedName>
    <definedName name="anhpaa" localSheetId="0">#REF!</definedName>
    <definedName name="anhpaa">#REF!</definedName>
    <definedName name="anpha" localSheetId="2">#REF!</definedName>
    <definedName name="anpha" localSheetId="3">#REF!</definedName>
    <definedName name="anpha" localSheetId="6">#REF!</definedName>
    <definedName name="anpha" localSheetId="0">#REF!</definedName>
    <definedName name="anpha">#REF!</definedName>
    <definedName name="B" localSheetId="2">'[1]PNT-QUOT-#3'!#REF!</definedName>
    <definedName name="B" localSheetId="3">'[1]PNT-QUOT-#3'!#REF!</definedName>
    <definedName name="B" localSheetId="6">'[1]PNT-QUOT-#3'!#REF!</definedName>
    <definedName name="B" localSheetId="0">'[1]PNT-QUOT-#3'!#REF!</definedName>
    <definedName name="B">'[1]PNT-QUOT-#3'!#REF!</definedName>
    <definedName name="B5new" localSheetId="2" hidden="1">{"'TDTGT (theo Dphuong)'!$A$4:$F$75"}</definedName>
    <definedName name="B5new" localSheetId="3" hidden="1">{"'TDTGT (theo Dphuong)'!$A$4:$F$75"}</definedName>
    <definedName name="B5new" localSheetId="6" hidden="1">{"'TDTGT (theo Dphuong)'!$A$4:$F$75"}</definedName>
    <definedName name="B5new" localSheetId="0" hidden="1">{"'TDTGT (theo Dphuong)'!$A$4:$F$75"}</definedName>
    <definedName name="B5new" hidden="1">{"'TDTGT (theo Dphuong)'!$A$4:$F$75"}</definedName>
    <definedName name="bangchamcong" localSheetId="2">#REF!</definedName>
    <definedName name="bangchamcong" localSheetId="3">#REF!</definedName>
    <definedName name="bangchamcong" localSheetId="6">#REF!</definedName>
    <definedName name="bangchamcong" localSheetId="0">#REF!</definedName>
    <definedName name="bangchamcong">#REF!</definedName>
    <definedName name="bangchu" localSheetId="2">#REF!</definedName>
    <definedName name="bangchu" localSheetId="3">#REF!</definedName>
    <definedName name="bangchu" localSheetId="6">#REF!</definedName>
    <definedName name="bangchu" localSheetId="0">#REF!</definedName>
    <definedName name="bangchu">#REF!</definedName>
    <definedName name="BB" localSheetId="2">#REF!</definedName>
    <definedName name="BB" localSheetId="3">#REF!</definedName>
    <definedName name="BB" localSheetId="6">#REF!</definedName>
    <definedName name="BB" localSheetId="0">#REF!</definedName>
    <definedName name="BB">#REF!</definedName>
    <definedName name="bcc_T10" localSheetId="2">#REF!</definedName>
    <definedName name="bcc_T10" localSheetId="3">#REF!</definedName>
    <definedName name="bcc_T10" localSheetId="6">#REF!</definedName>
    <definedName name="bcc_T10" localSheetId="0">#REF!</definedName>
    <definedName name="bcc_T10">#REF!</definedName>
    <definedName name="bcc_T121" localSheetId="2">#REF!</definedName>
    <definedName name="bcc_T121" localSheetId="3">#REF!</definedName>
    <definedName name="bcc_T121" localSheetId="6">#REF!</definedName>
    <definedName name="bcc_T121" localSheetId="0">#REF!</definedName>
    <definedName name="bcc_T121">#REF!</definedName>
    <definedName name="bccT1" localSheetId="2">#REF!</definedName>
    <definedName name="bccT1" localSheetId="3">#REF!</definedName>
    <definedName name="bccT1" localSheetId="6">#REF!</definedName>
    <definedName name="bccT1" localSheetId="0">#REF!</definedName>
    <definedName name="bccT1">#REF!</definedName>
    <definedName name="bccT112" localSheetId="2">#REF!</definedName>
    <definedName name="bccT112" localSheetId="3">#REF!</definedName>
    <definedName name="bccT112" localSheetId="6">#REF!</definedName>
    <definedName name="bccT112" localSheetId="0">#REF!</definedName>
    <definedName name="bccT112">#REF!</definedName>
    <definedName name="bccT122" localSheetId="2">#REF!</definedName>
    <definedName name="bccT122" localSheetId="3">#REF!</definedName>
    <definedName name="bccT122" localSheetId="6">#REF!</definedName>
    <definedName name="bccT122" localSheetId="0">#REF!</definedName>
    <definedName name="bccT122">#REF!</definedName>
    <definedName name="bccT2" localSheetId="2">#REF!</definedName>
    <definedName name="bccT2" localSheetId="3">#REF!</definedName>
    <definedName name="bccT2" localSheetId="6">#REF!</definedName>
    <definedName name="bccT2" localSheetId="0">#REF!</definedName>
    <definedName name="bccT2">#REF!</definedName>
    <definedName name="BCCT3" localSheetId="2">#REF!</definedName>
    <definedName name="BCCT3" localSheetId="3">#REF!</definedName>
    <definedName name="BCCT3" localSheetId="6">#REF!</definedName>
    <definedName name="BCCT3" localSheetId="0">#REF!</definedName>
    <definedName name="BCCT3">#REF!</definedName>
    <definedName name="bcct4" localSheetId="2">#REF!</definedName>
    <definedName name="bcct4" localSheetId="3">#REF!</definedName>
    <definedName name="bcct4" localSheetId="6">#REF!</definedName>
    <definedName name="bcct4" localSheetId="0">#REF!</definedName>
    <definedName name="bcct4">#REF!</definedName>
    <definedName name="bccT5" localSheetId="2">#REF!</definedName>
    <definedName name="bccT5" localSheetId="3">#REF!</definedName>
    <definedName name="bccT5" localSheetId="6">#REF!</definedName>
    <definedName name="bccT5" localSheetId="0">#REF!</definedName>
    <definedName name="bccT5">#REF!</definedName>
    <definedName name="bccT6" localSheetId="2">#REF!</definedName>
    <definedName name="bccT6" localSheetId="3">#REF!</definedName>
    <definedName name="bccT6" localSheetId="6">#REF!</definedName>
    <definedName name="bccT6" localSheetId="0">#REF!</definedName>
    <definedName name="bccT6">#REF!</definedName>
    <definedName name="BCDKH" localSheetId="2">#REF!</definedName>
    <definedName name="BCDKH" localSheetId="3">#REF!</definedName>
    <definedName name="BCDKH" localSheetId="6">#REF!</definedName>
    <definedName name="BCDKH" localSheetId="0">#REF!</definedName>
    <definedName name="BCDKH">#REF!</definedName>
    <definedName name="BCDSCKC" localSheetId="2">#REF!</definedName>
    <definedName name="BCDSCKC" localSheetId="3">#REF!</definedName>
    <definedName name="BCDSCKC" localSheetId="6">#REF!</definedName>
    <definedName name="BCDSCKC">#REF!</definedName>
    <definedName name="BCDSCKN" localSheetId="2">#REF!</definedName>
    <definedName name="BCDSCKN" localSheetId="3">#REF!</definedName>
    <definedName name="BCDSCKN" localSheetId="6">#REF!</definedName>
    <definedName name="BCDSCKN">#REF!</definedName>
    <definedName name="BCDSDNC" localSheetId="2">#REF!</definedName>
    <definedName name="BCDSDNC" localSheetId="3">#REF!</definedName>
    <definedName name="BCDSDNC" localSheetId="6">#REF!</definedName>
    <definedName name="BCDSDNC">#REF!</definedName>
    <definedName name="BCDSDNN" localSheetId="2">#REF!</definedName>
    <definedName name="BCDSDNN" localSheetId="3">#REF!</definedName>
    <definedName name="BCDSDNN" localSheetId="6">#REF!</definedName>
    <definedName name="BCDSDNN">#REF!</definedName>
    <definedName name="bcdsps" localSheetId="2">#REF!</definedName>
    <definedName name="bcdsps" localSheetId="3">#REF!</definedName>
    <definedName name="bcdsps" localSheetId="6">#REF!</definedName>
    <definedName name="bcdsps">#REF!</definedName>
    <definedName name="bcx" localSheetId="2">#REF!</definedName>
    <definedName name="bcx" localSheetId="3">#REF!</definedName>
    <definedName name="bcx" localSheetId="6">#REF!</definedName>
    <definedName name="bcx">#REF!</definedName>
    <definedName name="bengam" localSheetId="2">#REF!</definedName>
    <definedName name="bengam" localSheetId="3">#REF!</definedName>
    <definedName name="bengam" localSheetId="6">#REF!</definedName>
    <definedName name="bengam">#REF!</definedName>
    <definedName name="benuoc" localSheetId="2">#REF!</definedName>
    <definedName name="benuoc" localSheetId="3">#REF!</definedName>
    <definedName name="benuoc" localSheetId="6">#REF!</definedName>
    <definedName name="benuoc">#REF!</definedName>
    <definedName name="beta" localSheetId="2">#REF!</definedName>
    <definedName name="beta" localSheetId="3">#REF!</definedName>
    <definedName name="beta" localSheetId="6">#REF!</definedName>
    <definedName name="beta">#REF!</definedName>
    <definedName name="BOI" localSheetId="2">#REF!</definedName>
    <definedName name="BOI" localSheetId="3">#REF!</definedName>
    <definedName name="BOI" localSheetId="6">#REF!</definedName>
    <definedName name="BOI">#REF!</definedName>
    <definedName name="BOQ" localSheetId="2">#REF!</definedName>
    <definedName name="BOQ" localSheetId="3">#REF!</definedName>
    <definedName name="BOQ" localSheetId="6">#REF!</definedName>
    <definedName name="BOQ">#REF!</definedName>
    <definedName name="BRICK" localSheetId="2">#REF!</definedName>
    <definedName name="BRICK" localSheetId="3">#REF!</definedName>
    <definedName name="BRICK" localSheetId="6">#REF!</definedName>
    <definedName name="BRICK">#REF!</definedName>
    <definedName name="BT" localSheetId="2">#REF!</definedName>
    <definedName name="BT" localSheetId="3">#REF!</definedName>
    <definedName name="BT" localSheetId="6">#REF!</definedName>
    <definedName name="BT">#REF!</definedName>
    <definedName name="bv" localSheetId="2">#REF!</definedName>
    <definedName name="bv" localSheetId="3">#REF!</definedName>
    <definedName name="bv" localSheetId="6">#REF!</definedName>
    <definedName name="bv">#REF!</definedName>
    <definedName name="BVCISUMMARY" localSheetId="2">#REF!</definedName>
    <definedName name="BVCISUMMARY" localSheetId="3">#REF!</definedName>
    <definedName name="BVCISUMMARY" localSheetId="6">#REF!</definedName>
    <definedName name="BVCISUMMARY">#REF!</definedName>
    <definedName name="CA" localSheetId="2">#REF!</definedName>
    <definedName name="CA" localSheetId="3">#REF!</definedName>
    <definedName name="CA" localSheetId="6">#REF!</definedName>
    <definedName name="CA">#REF!</definedName>
    <definedName name="cao" localSheetId="2">#REF!</definedName>
    <definedName name="cao" localSheetId="3">#REF!</definedName>
    <definedName name="cao" localSheetId="6">#REF!</definedName>
    <definedName name="cao">#REF!</definedName>
    <definedName name="cap" localSheetId="2">#REF!</definedName>
    <definedName name="cap" localSheetId="3">#REF!</definedName>
    <definedName name="cap" localSheetId="6">#REF!</definedName>
    <definedName name="cap">#REF!</definedName>
    <definedName name="cap0.7" localSheetId="2">#REF!</definedName>
    <definedName name="cap0.7" localSheetId="3">#REF!</definedName>
    <definedName name="cap0.7" localSheetId="6">#REF!</definedName>
    <definedName name="cap0.7">#REF!</definedName>
    <definedName name="Category_All" localSheetId="2">#REF!</definedName>
    <definedName name="Category_All" localSheetId="3">#REF!</definedName>
    <definedName name="Category_All" localSheetId="6">#REF!</definedName>
    <definedName name="Category_All">#REF!</definedName>
    <definedName name="CATIN">#N/A</definedName>
    <definedName name="CATJYOU">#N/A</definedName>
    <definedName name="CATREC">#N/A</definedName>
    <definedName name="CATSYU">#N/A</definedName>
    <definedName name="Caùp_ñoàng_traàn_75mm2" localSheetId="2">#REF!</definedName>
    <definedName name="Caùp_ñoàng_traàn_75mm2" localSheetId="3">#REF!</definedName>
    <definedName name="Caùp_ñoàng_traàn_75mm2" localSheetId="6">#REF!</definedName>
    <definedName name="Caùp_ñoàng_traàn_75mm2">#REF!</definedName>
    <definedName name="cfk" localSheetId="2">[3]THKP!#REF!</definedName>
    <definedName name="cfk" localSheetId="3">[3]THKP!#REF!</definedName>
    <definedName name="cfk" localSheetId="6">[3]THKP!#REF!</definedName>
    <definedName name="cfk" localSheetId="0">[3]THKP!#REF!</definedName>
    <definedName name="cfk">[3]THKP!#REF!</definedName>
    <definedName name="chi.tieu" localSheetId="2">#REF!</definedName>
    <definedName name="chi.tieu" localSheetId="3">#REF!</definedName>
    <definedName name="chi.tieu" localSheetId="6">#REF!</definedName>
    <definedName name="chi.tieu">#REF!</definedName>
    <definedName name="chitieu" localSheetId="2">#REF!</definedName>
    <definedName name="chitieu" localSheetId="3">#REF!</definedName>
    <definedName name="chitieu" localSheetId="6">#REF!</definedName>
    <definedName name="chitieu">#REF!</definedName>
    <definedName name="CL" localSheetId="2">#REF!</definedName>
    <definedName name="CL" localSheetId="3">#REF!</definedName>
    <definedName name="CL" localSheetId="6">#REF!</definedName>
    <definedName name="CL">#REF!</definedName>
    <definedName name="co" localSheetId="2">#REF!</definedName>
    <definedName name="co" localSheetId="3">#REF!</definedName>
    <definedName name="co" localSheetId="6">#REF!</definedName>
    <definedName name="co">#REF!</definedName>
    <definedName name="Co_dau_ky" localSheetId="2">#REF!</definedName>
    <definedName name="Co_dau_ky" localSheetId="3">#REF!</definedName>
    <definedName name="Co_dau_ky" localSheetId="6">#REF!</definedName>
    <definedName name="Co_dau_ky">#REF!</definedName>
    <definedName name="COAT" localSheetId="2">'[1]PNT-QUOT-#3'!#REF!</definedName>
    <definedName name="COAT" localSheetId="3">'[1]PNT-QUOT-#3'!#REF!</definedName>
    <definedName name="COAT" localSheetId="6">'[1]PNT-QUOT-#3'!#REF!</definedName>
    <definedName name="COAT" localSheetId="0">'[1]PNT-QUOT-#3'!#REF!</definedName>
    <definedName name="COAT">'[1]PNT-QUOT-#3'!#REF!</definedName>
    <definedName name="coc" localSheetId="2">#REF!</definedName>
    <definedName name="coc" localSheetId="3">#REF!</definedName>
    <definedName name="coc" localSheetId="6">#REF!</definedName>
    <definedName name="coc">#REF!</definedName>
    <definedName name="cocbtct" localSheetId="2">#REF!</definedName>
    <definedName name="cocbtct" localSheetId="3">#REF!</definedName>
    <definedName name="cocbtct" localSheetId="6">#REF!</definedName>
    <definedName name="cocbtct">#REF!</definedName>
    <definedName name="cocot" localSheetId="2">#REF!</definedName>
    <definedName name="cocot" localSheetId="3">#REF!</definedName>
    <definedName name="cocot" localSheetId="6">#REF!</definedName>
    <definedName name="cocot">#REF!</definedName>
    <definedName name="cocott" localSheetId="2">#REF!</definedName>
    <definedName name="cocott" localSheetId="3">#REF!</definedName>
    <definedName name="cocott" localSheetId="6">#REF!</definedName>
    <definedName name="cocott">#REF!</definedName>
    <definedName name="COMMON" localSheetId="2">#REF!</definedName>
    <definedName name="COMMON" localSheetId="3">#REF!</definedName>
    <definedName name="COMMON" localSheetId="6">#REF!</definedName>
    <definedName name="COMMON">#REF!</definedName>
    <definedName name="comong" localSheetId="2">#REF!</definedName>
    <definedName name="comong" localSheetId="3">#REF!</definedName>
    <definedName name="comong" localSheetId="6">#REF!</definedName>
    <definedName name="comong">#REF!</definedName>
    <definedName name="CON_EQP_COS" localSheetId="2">#REF!</definedName>
    <definedName name="CON_EQP_COS" localSheetId="3">#REF!</definedName>
    <definedName name="CON_EQP_COS" localSheetId="6">#REF!</definedName>
    <definedName name="CON_EQP_COS">#REF!</definedName>
    <definedName name="CON_EQP_COST" localSheetId="2">#REF!</definedName>
    <definedName name="CON_EQP_COST" localSheetId="3">#REF!</definedName>
    <definedName name="CON_EQP_COST" localSheetId="6">#REF!</definedName>
    <definedName name="CON_EQP_COST">#REF!</definedName>
    <definedName name="concrete" localSheetId="2">#REF!</definedName>
    <definedName name="concrete" localSheetId="3">#REF!</definedName>
    <definedName name="concrete" localSheetId="6">#REF!</definedName>
    <definedName name="concrete">#REF!</definedName>
    <definedName name="congbengam" localSheetId="2">#REF!</definedName>
    <definedName name="congbengam" localSheetId="3">#REF!</definedName>
    <definedName name="congbengam" localSheetId="6">#REF!</definedName>
    <definedName name="congbengam">#REF!</definedName>
    <definedName name="congbenuoc" localSheetId="2">#REF!</definedName>
    <definedName name="congbenuoc" localSheetId="3">#REF!</definedName>
    <definedName name="congbenuoc" localSheetId="6">#REF!</definedName>
    <definedName name="congbenuoc">#REF!</definedName>
    <definedName name="congcoc" localSheetId="2">#REF!</definedName>
    <definedName name="congcoc" localSheetId="3">#REF!</definedName>
    <definedName name="congcoc" localSheetId="6">#REF!</definedName>
    <definedName name="congcoc">#REF!</definedName>
    <definedName name="congcocot" localSheetId="2">#REF!</definedName>
    <definedName name="congcocot" localSheetId="3">#REF!</definedName>
    <definedName name="congcocot" localSheetId="6">#REF!</definedName>
    <definedName name="congcocot">#REF!</definedName>
    <definedName name="congcocott" localSheetId="2">#REF!</definedName>
    <definedName name="congcocott" localSheetId="3">#REF!</definedName>
    <definedName name="congcocott" localSheetId="6">#REF!</definedName>
    <definedName name="congcocott">#REF!</definedName>
    <definedName name="congcomong" localSheetId="2">#REF!</definedName>
    <definedName name="congcomong" localSheetId="3">#REF!</definedName>
    <definedName name="congcomong" localSheetId="6">#REF!</definedName>
    <definedName name="congcomong">#REF!</definedName>
    <definedName name="congcottron" localSheetId="2">#REF!</definedName>
    <definedName name="congcottron" localSheetId="3">#REF!</definedName>
    <definedName name="congcottron" localSheetId="6">#REF!</definedName>
    <definedName name="congcottron">#REF!</definedName>
    <definedName name="congcotvuong" localSheetId="2">#REF!</definedName>
    <definedName name="congcotvuong" localSheetId="3">#REF!</definedName>
    <definedName name="congcotvuong" localSheetId="6">#REF!</definedName>
    <definedName name="congcotvuong">#REF!</definedName>
    <definedName name="congdam" localSheetId="2">#REF!</definedName>
    <definedName name="congdam" localSheetId="3">#REF!</definedName>
    <definedName name="congdam" localSheetId="6">#REF!</definedName>
    <definedName name="congdam">#REF!</definedName>
    <definedName name="congdan1" localSheetId="2">#REF!</definedName>
    <definedName name="congdan1" localSheetId="3">#REF!</definedName>
    <definedName name="congdan1" localSheetId="6">#REF!</definedName>
    <definedName name="congdan1">#REF!</definedName>
    <definedName name="congdan2" localSheetId="2">#REF!</definedName>
    <definedName name="congdan2" localSheetId="3">#REF!</definedName>
    <definedName name="congdan2" localSheetId="6">#REF!</definedName>
    <definedName name="congdan2" localSheetId="0">#REF!</definedName>
    <definedName name="congdan2">#REF!</definedName>
    <definedName name="congdandusan" localSheetId="2">#REF!</definedName>
    <definedName name="congdandusan" localSheetId="3">#REF!</definedName>
    <definedName name="congdandusan" localSheetId="6">#REF!</definedName>
    <definedName name="congdandusan" localSheetId="0">#REF!</definedName>
    <definedName name="congdandusan">#REF!</definedName>
    <definedName name="conglanhto" localSheetId="2">#REF!</definedName>
    <definedName name="conglanhto" localSheetId="3">#REF!</definedName>
    <definedName name="conglanhto" localSheetId="6">#REF!</definedName>
    <definedName name="conglanhto" localSheetId="0">#REF!</definedName>
    <definedName name="conglanhto">#REF!</definedName>
    <definedName name="congmong" localSheetId="2">#REF!</definedName>
    <definedName name="congmong" localSheetId="3">#REF!</definedName>
    <definedName name="congmong" localSheetId="6">#REF!</definedName>
    <definedName name="congmong" localSheetId="0">#REF!</definedName>
    <definedName name="congmong">#REF!</definedName>
    <definedName name="congmongbang" localSheetId="2">#REF!</definedName>
    <definedName name="congmongbang" localSheetId="3">#REF!</definedName>
    <definedName name="congmongbang" localSheetId="6">#REF!</definedName>
    <definedName name="congmongbang" localSheetId="0">#REF!</definedName>
    <definedName name="congmongbang">#REF!</definedName>
    <definedName name="congmongdon" localSheetId="2">#REF!</definedName>
    <definedName name="congmongdon" localSheetId="3">#REF!</definedName>
    <definedName name="congmongdon" localSheetId="6">#REF!</definedName>
    <definedName name="congmongdon" localSheetId="0">#REF!</definedName>
    <definedName name="congmongdon">#REF!</definedName>
    <definedName name="congpanen" localSheetId="2">#REF!</definedName>
    <definedName name="congpanen" localSheetId="3">#REF!</definedName>
    <definedName name="congpanen" localSheetId="6">#REF!</definedName>
    <definedName name="congpanen" localSheetId="0">#REF!</definedName>
    <definedName name="congpanen">#REF!</definedName>
    <definedName name="congsan" localSheetId="2">#REF!</definedName>
    <definedName name="congsan" localSheetId="3">#REF!</definedName>
    <definedName name="congsan" localSheetId="6">#REF!</definedName>
    <definedName name="congsan" localSheetId="0">#REF!</definedName>
    <definedName name="congsan">#REF!</definedName>
    <definedName name="congthang" localSheetId="2">#REF!</definedName>
    <definedName name="congthang" localSheetId="3">#REF!</definedName>
    <definedName name="congthang" localSheetId="6">#REF!</definedName>
    <definedName name="congthang" localSheetId="0">#REF!</definedName>
    <definedName name="congthang">#REF!</definedName>
    <definedName name="CONST_EQ" localSheetId="2">#REF!</definedName>
    <definedName name="CONST_EQ" localSheetId="3">#REF!</definedName>
    <definedName name="CONST_EQ" localSheetId="6">#REF!</definedName>
    <definedName name="CONST_EQ" localSheetId="0">#REF!</definedName>
    <definedName name="CONST_EQ">#REF!</definedName>
    <definedName name="cottron" localSheetId="2">#REF!</definedName>
    <definedName name="cottron" localSheetId="3">#REF!</definedName>
    <definedName name="cottron" localSheetId="6">#REF!</definedName>
    <definedName name="cottron" localSheetId="0">#REF!</definedName>
    <definedName name="cottron">#REF!</definedName>
    <definedName name="cotvuong" localSheetId="2">#REF!</definedName>
    <definedName name="cotvuong" localSheetId="3">#REF!</definedName>
    <definedName name="cotvuong" localSheetId="6">#REF!</definedName>
    <definedName name="cotvuong" localSheetId="0">#REF!</definedName>
    <definedName name="cotvuong">#REF!</definedName>
    <definedName name="COVER" localSheetId="2">#REF!</definedName>
    <definedName name="COVER" localSheetId="3">#REF!</definedName>
    <definedName name="COVER" localSheetId="6">#REF!</definedName>
    <definedName name="COVER" localSheetId="0">#REF!</definedName>
    <definedName name="COVER">#REF!</definedName>
    <definedName name="CRITINST" localSheetId="2">#REF!</definedName>
    <definedName name="CRITINST" localSheetId="3">#REF!</definedName>
    <definedName name="CRITINST" localSheetId="6">#REF!</definedName>
    <definedName name="CRITINST" localSheetId="0">#REF!</definedName>
    <definedName name="CRITINST">#REF!</definedName>
    <definedName name="CRITPURC" localSheetId="2">#REF!</definedName>
    <definedName name="CRITPURC" localSheetId="3">#REF!</definedName>
    <definedName name="CRITPURC" localSheetId="6">#REF!</definedName>
    <definedName name="CRITPURC" localSheetId="0">#REF!</definedName>
    <definedName name="CRITPURC">#REF!</definedName>
    <definedName name="CS_10" localSheetId="2">#REF!</definedName>
    <definedName name="CS_10" localSheetId="3">#REF!</definedName>
    <definedName name="CS_10" localSheetId="6">#REF!</definedName>
    <definedName name="CS_10" localSheetId="0">#REF!</definedName>
    <definedName name="CS_10">#REF!</definedName>
    <definedName name="CS_100" localSheetId="2">#REF!</definedName>
    <definedName name="CS_100" localSheetId="3">#REF!</definedName>
    <definedName name="CS_100" localSheetId="6">#REF!</definedName>
    <definedName name="CS_100" localSheetId="0">#REF!</definedName>
    <definedName name="CS_100">#REF!</definedName>
    <definedName name="CS_10S" localSheetId="2">#REF!</definedName>
    <definedName name="CS_10S" localSheetId="3">#REF!</definedName>
    <definedName name="CS_10S" localSheetId="6">#REF!</definedName>
    <definedName name="CS_10S" localSheetId="0">#REF!</definedName>
    <definedName name="CS_10S">#REF!</definedName>
    <definedName name="CS_120" localSheetId="2">#REF!</definedName>
    <definedName name="CS_120" localSheetId="3">#REF!</definedName>
    <definedName name="CS_120" localSheetId="6">#REF!</definedName>
    <definedName name="CS_120" localSheetId="0">#REF!</definedName>
    <definedName name="CS_120">#REF!</definedName>
    <definedName name="CS_140" localSheetId="2">#REF!</definedName>
    <definedName name="CS_140" localSheetId="3">#REF!</definedName>
    <definedName name="CS_140" localSheetId="6">#REF!</definedName>
    <definedName name="CS_140" localSheetId="0">#REF!</definedName>
    <definedName name="CS_140">#REF!</definedName>
    <definedName name="CS_160" localSheetId="2">#REF!</definedName>
    <definedName name="CS_160" localSheetId="3">#REF!</definedName>
    <definedName name="CS_160" localSheetId="6">#REF!</definedName>
    <definedName name="CS_160" localSheetId="0">#REF!</definedName>
    <definedName name="CS_160">#REF!</definedName>
    <definedName name="CS_20" localSheetId="2">#REF!</definedName>
    <definedName name="CS_20" localSheetId="3">#REF!</definedName>
    <definedName name="CS_20" localSheetId="6">#REF!</definedName>
    <definedName name="CS_20" localSheetId="0">#REF!</definedName>
    <definedName name="CS_20">#REF!</definedName>
    <definedName name="CS_30" localSheetId="2">#REF!</definedName>
    <definedName name="CS_30" localSheetId="3">#REF!</definedName>
    <definedName name="CS_30" localSheetId="6">#REF!</definedName>
    <definedName name="CS_30" localSheetId="0">#REF!</definedName>
    <definedName name="CS_30">#REF!</definedName>
    <definedName name="CS_40" localSheetId="2">#REF!</definedName>
    <definedName name="CS_40" localSheetId="3">#REF!</definedName>
    <definedName name="CS_40" localSheetId="6">#REF!</definedName>
    <definedName name="CS_40" localSheetId="0">#REF!</definedName>
    <definedName name="CS_40">#REF!</definedName>
    <definedName name="CS_40S" localSheetId="2">#REF!</definedName>
    <definedName name="CS_40S" localSheetId="3">#REF!</definedName>
    <definedName name="CS_40S" localSheetId="6">#REF!</definedName>
    <definedName name="CS_40S" localSheetId="0">#REF!</definedName>
    <definedName name="CS_40S">#REF!</definedName>
    <definedName name="CS_5S" localSheetId="2">#REF!</definedName>
    <definedName name="CS_5S" localSheetId="3">#REF!</definedName>
    <definedName name="CS_5S" localSheetId="6">#REF!</definedName>
    <definedName name="CS_5S" localSheetId="0">#REF!</definedName>
    <definedName name="CS_5S">#REF!</definedName>
    <definedName name="CS_60" localSheetId="2">#REF!</definedName>
    <definedName name="CS_60" localSheetId="3">#REF!</definedName>
    <definedName name="CS_60" localSheetId="6">#REF!</definedName>
    <definedName name="CS_60" localSheetId="0">#REF!</definedName>
    <definedName name="CS_60">#REF!</definedName>
    <definedName name="CS_80" localSheetId="2">#REF!</definedName>
    <definedName name="CS_80" localSheetId="3">#REF!</definedName>
    <definedName name="CS_80" localSheetId="6">#REF!</definedName>
    <definedName name="CS_80" localSheetId="0">#REF!</definedName>
    <definedName name="CS_80">#REF!</definedName>
    <definedName name="CS_80S" localSheetId="2">#REF!</definedName>
    <definedName name="CS_80S" localSheetId="3">#REF!</definedName>
    <definedName name="CS_80S" localSheetId="6">#REF!</definedName>
    <definedName name="CS_80S" localSheetId="0">#REF!</definedName>
    <definedName name="CS_80S">#REF!</definedName>
    <definedName name="CS_STD" localSheetId="2">#REF!</definedName>
    <definedName name="CS_STD" localSheetId="3">#REF!</definedName>
    <definedName name="CS_STD" localSheetId="6">#REF!</definedName>
    <definedName name="CS_STD" localSheetId="0">#REF!</definedName>
    <definedName name="CS_STD">#REF!</definedName>
    <definedName name="CS_XS" localSheetId="2">#REF!</definedName>
    <definedName name="CS_XS" localSheetId="3">#REF!</definedName>
    <definedName name="CS_XS" localSheetId="6">#REF!</definedName>
    <definedName name="CS_XS" localSheetId="0">#REF!</definedName>
    <definedName name="CS_XS">#REF!</definedName>
    <definedName name="CS_XXS" localSheetId="2">#REF!</definedName>
    <definedName name="CS_XXS" localSheetId="3">#REF!</definedName>
    <definedName name="CS_XXS" localSheetId="6">#REF!</definedName>
    <definedName name="CS_XXS" localSheetId="0">#REF!</definedName>
    <definedName name="CS_XXS">#REF!</definedName>
    <definedName name="CT" localSheetId="2">#REF!</definedName>
    <definedName name="CT" localSheetId="3">#REF!</definedName>
    <definedName name="CT" localSheetId="6">#REF!</definedName>
    <definedName name="CT" localSheetId="0">#REF!</definedName>
    <definedName name="CT">#REF!</definedName>
    <definedName name="CTA" localSheetId="2">#REF!</definedName>
    <definedName name="CTA" localSheetId="3">#REF!</definedName>
    <definedName name="CTA" localSheetId="6">#REF!</definedName>
    <definedName name="CTA" localSheetId="0">#REF!</definedName>
    <definedName name="CTA">#REF!</definedName>
    <definedName name="ctdn9697" localSheetId="2">#REF!</definedName>
    <definedName name="ctdn9697" localSheetId="3">#REF!</definedName>
    <definedName name="ctdn9697" localSheetId="6">#REF!</definedName>
    <definedName name="ctdn9697" localSheetId="0">#REF!</definedName>
    <definedName name="ctdn9697">#REF!</definedName>
    <definedName name="CTGS" localSheetId="2">#REF!</definedName>
    <definedName name="CTGS" localSheetId="3">#REF!</definedName>
    <definedName name="CTGS" localSheetId="6">#REF!</definedName>
    <definedName name="CTGS" localSheetId="0">#REF!</definedName>
    <definedName name="CTGS">#REF!</definedName>
    <definedName name="cua" localSheetId="2">#REF!</definedName>
    <definedName name="cua" localSheetId="3">#REF!</definedName>
    <definedName name="cua" localSheetId="6">#REF!</definedName>
    <definedName name="cua" localSheetId="0">#REF!</definedName>
    <definedName name="cua">#REF!</definedName>
    <definedName name="CURRENCY" localSheetId="2">#REF!</definedName>
    <definedName name="CURRENCY" localSheetId="3">#REF!</definedName>
    <definedName name="CURRENCY" localSheetId="6">#REF!</definedName>
    <definedName name="CURRENCY" localSheetId="0">#REF!</definedName>
    <definedName name="CURRENCY">#REF!</definedName>
    <definedName name="cv" localSheetId="2" hidden="1">{"'TDTGT (theo Dphuong)'!$A$4:$F$75"}</definedName>
    <definedName name="cv" localSheetId="3" hidden="1">{"'TDTGT (theo Dphuong)'!$A$4:$F$75"}</definedName>
    <definedName name="cv" localSheetId="6" hidden="1">{"'TDTGT (theo Dphuong)'!$A$4:$F$75"}</definedName>
    <definedName name="cv" localSheetId="0" hidden="1">{"'TDTGT (theo Dphuong)'!$A$4:$F$75"}</definedName>
    <definedName name="cv" hidden="1">{"'TDTGT (theo Dphuong)'!$A$4:$F$75"}</definedName>
    <definedName name="cx" localSheetId="2">#REF!</definedName>
    <definedName name="cx" localSheetId="3">#REF!</definedName>
    <definedName name="cx" localSheetId="6">#REF!</definedName>
    <definedName name="cx" localSheetId="0">#REF!</definedName>
    <definedName name="cx">#REF!</definedName>
    <definedName name="d" localSheetId="2" hidden="1">#REF!</definedName>
    <definedName name="d" localSheetId="3" hidden="1">#REF!</definedName>
    <definedName name="d" localSheetId="6" hidden="1">#REF!</definedName>
    <definedName name="d" localSheetId="0" hidden="1">#REF!</definedName>
    <definedName name="d" hidden="1">#REF!</definedName>
    <definedName name="D_7101A_B" localSheetId="2">#REF!</definedName>
    <definedName name="D_7101A_B" localSheetId="3">#REF!</definedName>
    <definedName name="D_7101A_B" localSheetId="6">#REF!</definedName>
    <definedName name="D_7101A_B" localSheetId="0">#REF!</definedName>
    <definedName name="D_7101A_B">#REF!</definedName>
    <definedName name="dam" localSheetId="2">#REF!</definedName>
    <definedName name="dam" localSheetId="3">#REF!</definedName>
    <definedName name="dam" localSheetId="6">#REF!</definedName>
    <definedName name="dam" localSheetId="0">#REF!</definedName>
    <definedName name="dam">#REF!</definedName>
    <definedName name="danducsan" localSheetId="2">#REF!</definedName>
    <definedName name="danducsan" localSheetId="3">#REF!</definedName>
    <definedName name="danducsan" localSheetId="6">#REF!</definedName>
    <definedName name="danducsan" localSheetId="0">#REF!</definedName>
    <definedName name="danducsan">#REF!</definedName>
    <definedName name="Data" localSheetId="2">#REF!</definedName>
    <definedName name="Data" localSheetId="3">#REF!</definedName>
    <definedName name="Data" localSheetId="6">#REF!</definedName>
    <definedName name="Data" localSheetId="0">#REF!</definedName>
    <definedName name="Data">#REF!</definedName>
    <definedName name="DATA_DATA2_List" localSheetId="2">#REF!</definedName>
    <definedName name="DATA_DATA2_List" localSheetId="3">#REF!</definedName>
    <definedName name="DATA_DATA2_List" localSheetId="6">#REF!</definedName>
    <definedName name="DATA_DATA2_List" localSheetId="0">#REF!</definedName>
    <definedName name="DATA_DATA2_List">#REF!</definedName>
    <definedName name="_xlnm.Database" localSheetId="2">#REF!</definedName>
    <definedName name="_xlnm.Database" localSheetId="3">#REF!</definedName>
    <definedName name="_xlnm.Database" localSheetId="6">#REF!</definedName>
    <definedName name="_xlnm.Database" localSheetId="0">#REF!</definedName>
    <definedName name="_xlnm.Database">#REF!</definedName>
    <definedName name="DATATKDT" localSheetId="2">#REF!</definedName>
    <definedName name="DATATKDT" localSheetId="3">#REF!</definedName>
    <definedName name="DATATKDT" localSheetId="6">#REF!</definedName>
    <definedName name="DATATKDT" localSheetId="0">#REF!</definedName>
    <definedName name="DATATKDT">#REF!</definedName>
    <definedName name="dd" localSheetId="2">#REF!</definedName>
    <definedName name="dd" localSheetId="3">#REF!</definedName>
    <definedName name="dd" localSheetId="6">#REF!</definedName>
    <definedName name="dd" localSheetId="0">#REF!</definedName>
    <definedName name="dd">#REF!</definedName>
    <definedName name="DDAY" localSheetId="2">#REF!</definedName>
    <definedName name="DDAY" localSheetId="3">#REF!</definedName>
    <definedName name="DDAY" localSheetId="6">#REF!</definedName>
    <definedName name="DDAY" localSheetId="0">#REF!</definedName>
    <definedName name="DDAY">#REF!</definedName>
    <definedName name="df" localSheetId="2" hidden="1">#REF!</definedName>
    <definedName name="df" localSheetId="3" hidden="1">#REF!</definedName>
    <definedName name="df" localSheetId="6" hidden="1">#REF!</definedName>
    <definedName name="df" localSheetId="0" hidden="1">#REF!</definedName>
    <definedName name="df" hidden="1">#REF!</definedName>
    <definedName name="dg" localSheetId="2">#REF!</definedName>
    <definedName name="dg" localSheetId="3">#REF!</definedName>
    <definedName name="dg" localSheetId="6">#REF!</definedName>
    <definedName name="dg" localSheetId="0">#REF!</definedName>
    <definedName name="dg">#REF!</definedName>
    <definedName name="DGVUA" localSheetId="2">#REF!</definedName>
    <definedName name="DGVUA" localSheetId="3">#REF!</definedName>
    <definedName name="DGVUA" localSheetId="6">#REF!</definedName>
    <definedName name="DGVUA" localSheetId="0">#REF!</definedName>
    <definedName name="DGVUA">#REF!</definedName>
    <definedName name="DGXDTT" localSheetId="2">#REF!</definedName>
    <definedName name="DGXDTT" localSheetId="3">#REF!</definedName>
    <definedName name="DGXDTT" localSheetId="6">#REF!</definedName>
    <definedName name="DGXDTT" localSheetId="0">#REF!</definedName>
    <definedName name="DGXDTT">#REF!</definedName>
    <definedName name="dien" localSheetId="2">#REF!</definedName>
    <definedName name="dien" localSheetId="3">#REF!</definedName>
    <definedName name="dien" localSheetId="6">#REF!</definedName>
    <definedName name="dien" localSheetId="0">#REF!</definedName>
    <definedName name="dien">#REF!</definedName>
    <definedName name="dientichck" localSheetId="2">#REF!</definedName>
    <definedName name="dientichck" localSheetId="3">#REF!</definedName>
    <definedName name="dientichck" localSheetId="6">#REF!</definedName>
    <definedName name="dientichck" localSheetId="0">#REF!</definedName>
    <definedName name="dientichck">#REF!</definedName>
    <definedName name="DIRECT_COST_ACC" localSheetId="2">#REF!</definedName>
    <definedName name="DIRECT_COST_ACC" localSheetId="3">#REF!</definedName>
    <definedName name="DIRECT_COST_ACC" localSheetId="6">#REF!</definedName>
    <definedName name="DIRECT_COST_ACC" localSheetId="0">#REF!</definedName>
    <definedName name="DIRECT_COST_ACC">#REF!</definedName>
    <definedName name="DM" localSheetId="2">#REF!</definedName>
    <definedName name="DM" localSheetId="3">#REF!</definedName>
    <definedName name="DM" localSheetId="6">#REF!</definedName>
    <definedName name="DM" localSheetId="0">#REF!</definedName>
    <definedName name="DM">#REF!</definedName>
    <definedName name="dmvt" localSheetId="2">#REF!</definedName>
    <definedName name="dmvt" localSheetId="3">#REF!</definedName>
    <definedName name="dmvt" localSheetId="6">#REF!</definedName>
    <definedName name="dmvt" localSheetId="0">#REF!</definedName>
    <definedName name="dmvt">#REF!</definedName>
    <definedName name="dmvt11" localSheetId="2">#REF!</definedName>
    <definedName name="dmvt11" localSheetId="3">#REF!</definedName>
    <definedName name="dmvt11" localSheetId="6">#REF!</definedName>
    <definedName name="dmvt11" localSheetId="0">#REF!</definedName>
    <definedName name="dmvt11">#REF!</definedName>
    <definedName name="dn" localSheetId="2" hidden="1">{"'TDTGT (theo Dphuong)'!$A$4:$F$75"}</definedName>
    <definedName name="dn" localSheetId="3" hidden="1">{"'TDTGT (theo Dphuong)'!$A$4:$F$75"}</definedName>
    <definedName name="dn" localSheetId="6" hidden="1">{"'TDTGT (theo Dphuong)'!$A$4:$F$75"}</definedName>
    <definedName name="dn" localSheetId="0" hidden="1">{"'TDTGT (theo Dphuong)'!$A$4:$F$75"}</definedName>
    <definedName name="dn" hidden="1">{"'TDTGT (theo Dphuong)'!$A$4:$F$75"}</definedName>
    <definedName name="doan1" localSheetId="2">#REF!</definedName>
    <definedName name="doan1" localSheetId="3">#REF!</definedName>
    <definedName name="doan1" localSheetId="6">#REF!</definedName>
    <definedName name="doan1" localSheetId="0">#REF!</definedName>
    <definedName name="doan1">#REF!</definedName>
    <definedName name="doan2" localSheetId="2">#REF!</definedName>
    <definedName name="doan2" localSheetId="3">#REF!</definedName>
    <definedName name="doan2" localSheetId="6">#REF!</definedName>
    <definedName name="doan2" localSheetId="0">#REF!</definedName>
    <definedName name="doan2">#REF!</definedName>
    <definedName name="doan3" localSheetId="2">#REF!</definedName>
    <definedName name="doan3" localSheetId="3">#REF!</definedName>
    <definedName name="doan3" localSheetId="6">#REF!</definedName>
    <definedName name="doan3" localSheetId="0">#REF!</definedName>
    <definedName name="doan3">#REF!</definedName>
    <definedName name="doan4" localSheetId="2">#REF!</definedName>
    <definedName name="doan4" localSheetId="3">#REF!</definedName>
    <definedName name="doan4" localSheetId="6">#REF!</definedName>
    <definedName name="doan4" localSheetId="0">#REF!</definedName>
    <definedName name="doan4">#REF!</definedName>
    <definedName name="doan5" localSheetId="2">#REF!</definedName>
    <definedName name="doan5" localSheetId="3">#REF!</definedName>
    <definedName name="doan5" localSheetId="6">#REF!</definedName>
    <definedName name="doan5" localSheetId="0">#REF!</definedName>
    <definedName name="doan5">#REF!</definedName>
    <definedName name="doan6" localSheetId="2">#REF!</definedName>
    <definedName name="doan6" localSheetId="3">#REF!</definedName>
    <definedName name="doan6" localSheetId="6">#REF!</definedName>
    <definedName name="doan6" localSheetId="0">#REF!</definedName>
    <definedName name="doan6">#REF!</definedName>
    <definedName name="dobt" localSheetId="2">#REF!</definedName>
    <definedName name="dobt" localSheetId="3">#REF!</definedName>
    <definedName name="dobt" localSheetId="6">#REF!</definedName>
    <definedName name="dobt" localSheetId="0">#REF!</definedName>
    <definedName name="dobt">#REF!</definedName>
    <definedName name="Document_array" localSheetId="2">{"Thuxm2.xls","Sheet1"}</definedName>
    <definedName name="Document_array" localSheetId="3">{"Thuxm2.xls","Sheet1"}</definedName>
    <definedName name="Document_array" localSheetId="6">{"Thuxm2.xls","Sheet1"}</definedName>
    <definedName name="Document_array" localSheetId="0">{"Thuxm2.xls","Sheet1"}</definedName>
    <definedName name="Document_array">{"Thuxm2.xls","Sheet1"}</definedName>
    <definedName name="DOOR1_H" localSheetId="2">#REF!</definedName>
    <definedName name="DOOR1_H" localSheetId="3">#REF!</definedName>
    <definedName name="DOOR1_H" localSheetId="6">#REF!</definedName>
    <definedName name="DOOR1_H" localSheetId="0">#REF!</definedName>
    <definedName name="DOOR1_H">#REF!</definedName>
    <definedName name="DOOR1_W" localSheetId="2">#REF!</definedName>
    <definedName name="DOOR1_W" localSheetId="3">#REF!</definedName>
    <definedName name="DOOR1_W" localSheetId="6">#REF!</definedName>
    <definedName name="DOOR1_W" localSheetId="0">#REF!</definedName>
    <definedName name="DOOR1_W">#REF!</definedName>
    <definedName name="DOOR2_H" localSheetId="2">#REF!</definedName>
    <definedName name="DOOR2_H" localSheetId="3">#REF!</definedName>
    <definedName name="DOOR2_H" localSheetId="6">#REF!</definedName>
    <definedName name="DOOR2_H" localSheetId="0">#REF!</definedName>
    <definedName name="DOOR2_H">#REF!</definedName>
    <definedName name="DOOR2_W" localSheetId="2">#REF!</definedName>
    <definedName name="DOOR2_W" localSheetId="3">#REF!</definedName>
    <definedName name="DOOR2_W" localSheetId="6">#REF!</definedName>
    <definedName name="DOOR2_W" localSheetId="0">#REF!</definedName>
    <definedName name="DOOR2_W">#REF!</definedName>
    <definedName name="DOOR3_H" localSheetId="2">#REF!</definedName>
    <definedName name="DOOR3_H" localSheetId="3">#REF!</definedName>
    <definedName name="DOOR3_H" localSheetId="6">#REF!</definedName>
    <definedName name="DOOR3_H" localSheetId="0">#REF!</definedName>
    <definedName name="DOOR3_H">#REF!</definedName>
    <definedName name="DOOR3_N" localSheetId="2">#REF!</definedName>
    <definedName name="DOOR3_N" localSheetId="3">#REF!</definedName>
    <definedName name="DOOR3_N" localSheetId="6">#REF!</definedName>
    <definedName name="DOOR3_N" localSheetId="0">#REF!</definedName>
    <definedName name="DOOR3_N">#REF!</definedName>
    <definedName name="DOOR3_W" localSheetId="2">#REF!</definedName>
    <definedName name="DOOR3_W" localSheetId="3">#REF!</definedName>
    <definedName name="DOOR3_W" localSheetId="6">#REF!</definedName>
    <definedName name="DOOR3_W" localSheetId="0">#REF!</definedName>
    <definedName name="DOOR3_W">#REF!</definedName>
    <definedName name="DSTD_Clear">#N/A</definedName>
    <definedName name="DSUMDATA" localSheetId="2">#REF!</definedName>
    <definedName name="DSUMDATA" localSheetId="3">#REF!</definedName>
    <definedName name="DSUMDATA" localSheetId="6">#REF!</definedName>
    <definedName name="DSUMDATA" localSheetId="0">#REF!</definedName>
    <definedName name="DSUMDATA">#REF!</definedName>
    <definedName name="dtich1" localSheetId="2">#REF!</definedName>
    <definedName name="dtich1" localSheetId="3">#REF!</definedName>
    <definedName name="dtich1" localSheetId="6">#REF!</definedName>
    <definedName name="dtich1" localSheetId="0">#REF!</definedName>
    <definedName name="dtich1">#REF!</definedName>
    <definedName name="dtich2" localSheetId="2">#REF!</definedName>
    <definedName name="dtich2" localSheetId="3">#REF!</definedName>
    <definedName name="dtich2" localSheetId="6">#REF!</definedName>
    <definedName name="dtich2" localSheetId="0">#REF!</definedName>
    <definedName name="dtich2">#REF!</definedName>
    <definedName name="dtich3" localSheetId="2">#REF!</definedName>
    <definedName name="dtich3" localSheetId="3">#REF!</definedName>
    <definedName name="dtich3" localSheetId="6">#REF!</definedName>
    <definedName name="dtich3" localSheetId="0">#REF!</definedName>
    <definedName name="dtich3">#REF!</definedName>
    <definedName name="dtich4" localSheetId="2">#REF!</definedName>
    <definedName name="dtich4" localSheetId="3">#REF!</definedName>
    <definedName name="dtich4" localSheetId="6">#REF!</definedName>
    <definedName name="dtich4" localSheetId="0">#REF!</definedName>
    <definedName name="dtich4">#REF!</definedName>
    <definedName name="dtich5" localSheetId="2">#REF!</definedName>
    <definedName name="dtich5" localSheetId="3">#REF!</definedName>
    <definedName name="dtich5" localSheetId="6">#REF!</definedName>
    <definedName name="dtich5" localSheetId="0">#REF!</definedName>
    <definedName name="dtich5">#REF!</definedName>
    <definedName name="dtich6" localSheetId="2">#REF!</definedName>
    <definedName name="dtich6" localSheetId="3">#REF!</definedName>
    <definedName name="dtich6" localSheetId="6">#REF!</definedName>
    <definedName name="dtich6" localSheetId="0">#REF!</definedName>
    <definedName name="dtich6">#REF!</definedName>
    <definedName name="e." localSheetId="2">#REF!</definedName>
    <definedName name="e." localSheetId="3">#REF!</definedName>
    <definedName name="e." localSheetId="6">#REF!</definedName>
    <definedName name="e." localSheetId="0">#REF!</definedName>
    <definedName name="e.">#REF!</definedName>
    <definedName name="EARTH" localSheetId="2">#REF!</definedName>
    <definedName name="EARTH" localSheetId="3">#REF!</definedName>
    <definedName name="EARTH" localSheetId="6">#REF!</definedName>
    <definedName name="EARTH" localSheetId="0">#REF!</definedName>
    <definedName name="EARTH">#REF!</definedName>
    <definedName name="End_1" localSheetId="2">#REF!</definedName>
    <definedName name="End_1" localSheetId="3">#REF!</definedName>
    <definedName name="End_1" localSheetId="6">#REF!</definedName>
    <definedName name="End_1" localSheetId="0">#REF!</definedName>
    <definedName name="End_1">#REF!</definedName>
    <definedName name="End_10" localSheetId="2">#REF!</definedName>
    <definedName name="End_10" localSheetId="3">#REF!</definedName>
    <definedName name="End_10" localSheetId="6">#REF!</definedName>
    <definedName name="End_10" localSheetId="0">#REF!</definedName>
    <definedName name="End_10">#REF!</definedName>
    <definedName name="End_11" localSheetId="2">#REF!</definedName>
    <definedName name="End_11" localSheetId="3">#REF!</definedName>
    <definedName name="End_11" localSheetId="6">#REF!</definedName>
    <definedName name="End_11" localSheetId="0">#REF!</definedName>
    <definedName name="End_11">#REF!</definedName>
    <definedName name="End_12" localSheetId="2">#REF!</definedName>
    <definedName name="End_12" localSheetId="3">#REF!</definedName>
    <definedName name="End_12" localSheetId="6">#REF!</definedName>
    <definedName name="End_12" localSheetId="0">#REF!</definedName>
    <definedName name="End_12">#REF!</definedName>
    <definedName name="End_13" localSheetId="2">#REF!</definedName>
    <definedName name="End_13" localSheetId="3">#REF!</definedName>
    <definedName name="End_13" localSheetId="6">#REF!</definedName>
    <definedName name="End_13" localSheetId="0">#REF!</definedName>
    <definedName name="End_13">#REF!</definedName>
    <definedName name="End_2" localSheetId="2">#REF!</definedName>
    <definedName name="End_2" localSheetId="3">#REF!</definedName>
    <definedName name="End_2" localSheetId="6">#REF!</definedName>
    <definedName name="End_2" localSheetId="0">#REF!</definedName>
    <definedName name="End_2">#REF!</definedName>
    <definedName name="End_3" localSheetId="2">#REF!</definedName>
    <definedName name="End_3" localSheetId="3">#REF!</definedName>
    <definedName name="End_3" localSheetId="6">#REF!</definedName>
    <definedName name="End_3" localSheetId="0">#REF!</definedName>
    <definedName name="End_3">#REF!</definedName>
    <definedName name="End_4" localSheetId="2">#REF!</definedName>
    <definedName name="End_4" localSheetId="3">#REF!</definedName>
    <definedName name="End_4" localSheetId="6">#REF!</definedName>
    <definedName name="End_4" localSheetId="0">#REF!</definedName>
    <definedName name="End_4">#REF!</definedName>
    <definedName name="End_5" localSheetId="2">#REF!</definedName>
    <definedName name="End_5" localSheetId="3">#REF!</definedName>
    <definedName name="End_5" localSheetId="6">#REF!</definedName>
    <definedName name="End_5" localSheetId="0">#REF!</definedName>
    <definedName name="End_5">#REF!</definedName>
    <definedName name="End_6" localSheetId="2">#REF!</definedName>
    <definedName name="End_6" localSheetId="3">#REF!</definedName>
    <definedName name="End_6" localSheetId="6">#REF!</definedName>
    <definedName name="End_6" localSheetId="0">#REF!</definedName>
    <definedName name="End_6">#REF!</definedName>
    <definedName name="End_7" localSheetId="2">#REF!</definedName>
    <definedName name="End_7" localSheetId="3">#REF!</definedName>
    <definedName name="End_7" localSheetId="6">#REF!</definedName>
    <definedName name="End_7" localSheetId="0">#REF!</definedName>
    <definedName name="End_7">#REF!</definedName>
    <definedName name="End_8" localSheetId="2">#REF!</definedName>
    <definedName name="End_8" localSheetId="3">#REF!</definedName>
    <definedName name="End_8" localSheetId="6">#REF!</definedName>
    <definedName name="End_8" localSheetId="0">#REF!</definedName>
    <definedName name="End_8">#REF!</definedName>
    <definedName name="End_9" localSheetId="2">#REF!</definedName>
    <definedName name="End_9" localSheetId="3">#REF!</definedName>
    <definedName name="End_9" localSheetId="6">#REF!</definedName>
    <definedName name="End_9" localSheetId="0">#REF!</definedName>
    <definedName name="End_9">#REF!</definedName>
    <definedName name="EQ" localSheetId="2">#REF!</definedName>
    <definedName name="EQ" localSheetId="3">#REF!</definedName>
    <definedName name="EQ" localSheetId="6">#REF!</definedName>
    <definedName name="EQ" localSheetId="0">#REF!</definedName>
    <definedName name="EQ">#REF!</definedName>
    <definedName name="f" localSheetId="2">#REF!</definedName>
    <definedName name="f" localSheetId="3">#REF!</definedName>
    <definedName name="f" localSheetId="6">#REF!</definedName>
    <definedName name="f" localSheetId="0">#REF!</definedName>
    <definedName name="f">#REF!</definedName>
    <definedName name="FAC" localSheetId="2">#REF!</definedName>
    <definedName name="FAC" localSheetId="3">#REF!</definedName>
    <definedName name="FAC" localSheetId="6">#REF!</definedName>
    <definedName name="FAC" localSheetId="0">#REF!</definedName>
    <definedName name="FAC">#REF!</definedName>
    <definedName name="FACTOR" localSheetId="2">#REF!</definedName>
    <definedName name="FACTOR" localSheetId="3">#REF!</definedName>
    <definedName name="FACTOR" localSheetId="6">#REF!</definedName>
    <definedName name="FACTOR" localSheetId="0">#REF!</definedName>
    <definedName name="FACTOR">#REF!</definedName>
    <definedName name="ffddg" localSheetId="2">#REF!</definedName>
    <definedName name="ffddg" localSheetId="3">#REF!</definedName>
    <definedName name="ffddg" localSheetId="6">#REF!</definedName>
    <definedName name="ffddg" localSheetId="0">#REF!</definedName>
    <definedName name="ffddg">#REF!</definedName>
    <definedName name="FINISH" localSheetId="2">#REF!</definedName>
    <definedName name="FINISH" localSheetId="3">#REF!</definedName>
    <definedName name="FINISH" localSheetId="6">#REF!</definedName>
    <definedName name="FINISH" localSheetId="0">#REF!</definedName>
    <definedName name="FINISH">#REF!</definedName>
    <definedName name="FP" localSheetId="2">'[1]COAT&amp;WRAP-QIOT-#3'!#REF!</definedName>
    <definedName name="FP" localSheetId="3">'[1]COAT&amp;WRAP-QIOT-#3'!#REF!</definedName>
    <definedName name="FP" localSheetId="6">'[1]COAT&amp;WRAP-QIOT-#3'!#REF!</definedName>
    <definedName name="FP" localSheetId="0">'[1]COAT&amp;WRAP-QIOT-#3'!#REF!</definedName>
    <definedName name="FP">'[1]COAT&amp;WRAP-QIOT-#3'!#REF!</definedName>
    <definedName name="gcm">'[4]gia vt,nc,may'!$H$7:$I$17</definedName>
    <definedName name="GIAVT" localSheetId="2">#REF!</definedName>
    <definedName name="GIAVT" localSheetId="3">#REF!</definedName>
    <definedName name="GIAVT" localSheetId="6">#REF!</definedName>
    <definedName name="GIAVT" localSheetId="0">#REF!</definedName>
    <definedName name="GIAVT">#REF!</definedName>
    <definedName name="GM">'[5]VT,NC,M'!$D$1:$E$65536</definedName>
    <definedName name="GNC">'[5]VT,NC,M'!$G$1:$H$65536</definedName>
    <definedName name="GVT">'[5]VT,NC,M'!$A$1:$B$65536</definedName>
    <definedName name="h" localSheetId="2" hidden="1">{"'TDTGT (theo Dphuong)'!$A$4:$F$75"}</definedName>
    <definedName name="h" localSheetId="3" hidden="1">{"'TDTGT (theo Dphuong)'!$A$4:$F$75"}</definedName>
    <definedName name="h" localSheetId="6" hidden="1">{"'TDTGT (theo Dphuong)'!$A$4:$F$75"}</definedName>
    <definedName name="h" localSheetId="0" hidden="1">{"'TDTGT (theo Dphuong)'!$A$4:$F$75"}</definedName>
    <definedName name="h" hidden="1">{"'TDTGT (theo Dphuong)'!$A$4:$F$75"}</definedName>
    <definedName name="hab" localSheetId="2">#REF!</definedName>
    <definedName name="hab" localSheetId="3">#REF!</definedName>
    <definedName name="hab" localSheetId="6">#REF!</definedName>
    <definedName name="hab" localSheetId="0">#REF!</definedName>
    <definedName name="hab">#REF!</definedName>
    <definedName name="habac" localSheetId="2">#REF!</definedName>
    <definedName name="habac" localSheetId="3">#REF!</definedName>
    <definedName name="habac" localSheetId="6">#REF!</definedName>
    <definedName name="habac" localSheetId="0">#REF!</definedName>
    <definedName name="habac">#REF!</definedName>
    <definedName name="Habac1">'[6]7 THAI NGUYEN'!$A$11</definedName>
    <definedName name="HapCKVA" localSheetId="2">#REF!</definedName>
    <definedName name="HapCKVA" localSheetId="3">#REF!</definedName>
    <definedName name="HapCKVA" localSheetId="6">#REF!</definedName>
    <definedName name="HapCKVA" localSheetId="0">#REF!</definedName>
    <definedName name="HapCKVA">#REF!</definedName>
    <definedName name="HapCKvar" localSheetId="2">#REF!</definedName>
    <definedName name="HapCKvar" localSheetId="3">#REF!</definedName>
    <definedName name="HapCKvar" localSheetId="6">#REF!</definedName>
    <definedName name="HapCKvar" localSheetId="0">#REF!</definedName>
    <definedName name="HapCKvar">#REF!</definedName>
    <definedName name="HapCKW" localSheetId="2">#REF!</definedName>
    <definedName name="HapCKW" localSheetId="3">#REF!</definedName>
    <definedName name="HapCKW" localSheetId="6">#REF!</definedName>
    <definedName name="HapCKW" localSheetId="0">#REF!</definedName>
    <definedName name="HapCKW">#REF!</definedName>
    <definedName name="HapIKVA" localSheetId="2">#REF!</definedName>
    <definedName name="HapIKVA" localSheetId="3">#REF!</definedName>
    <definedName name="HapIKVA" localSheetId="6">#REF!</definedName>
    <definedName name="HapIKVA" localSheetId="0">#REF!</definedName>
    <definedName name="HapIKVA">#REF!</definedName>
    <definedName name="HapIKvar" localSheetId="2">#REF!</definedName>
    <definedName name="HapIKvar" localSheetId="3">#REF!</definedName>
    <definedName name="HapIKvar" localSheetId="6">#REF!</definedName>
    <definedName name="HapIKvar" localSheetId="0">#REF!</definedName>
    <definedName name="HapIKvar">#REF!</definedName>
    <definedName name="HapIKW" localSheetId="2">#REF!</definedName>
    <definedName name="HapIKW" localSheetId="3">#REF!</definedName>
    <definedName name="HapIKW" localSheetId="6">#REF!</definedName>
    <definedName name="HapIKW" localSheetId="0">#REF!</definedName>
    <definedName name="HapIKW">#REF!</definedName>
    <definedName name="HapKVA" localSheetId="2">#REF!</definedName>
    <definedName name="HapKVA" localSheetId="3">#REF!</definedName>
    <definedName name="HapKVA" localSheetId="6">#REF!</definedName>
    <definedName name="HapKVA" localSheetId="0">#REF!</definedName>
    <definedName name="HapKVA">#REF!</definedName>
    <definedName name="HapSKVA" localSheetId="2">#REF!</definedName>
    <definedName name="HapSKVA" localSheetId="3">#REF!</definedName>
    <definedName name="HapSKVA" localSheetId="6">#REF!</definedName>
    <definedName name="HapSKVA" localSheetId="0">#REF!</definedName>
    <definedName name="HapSKVA">#REF!</definedName>
    <definedName name="HapSKW" localSheetId="2">#REF!</definedName>
    <definedName name="HapSKW" localSheetId="3">#REF!</definedName>
    <definedName name="HapSKW" localSheetId="6">#REF!</definedName>
    <definedName name="HapSKW" localSheetId="0">#REF!</definedName>
    <definedName name="HapSKW">#REF!</definedName>
    <definedName name="HDGTT" localSheetId="2">#REF!</definedName>
    <definedName name="HDGTT" localSheetId="3">#REF!</definedName>
    <definedName name="HDGTT" localSheetId="6">#REF!</definedName>
    <definedName name="HDGTT" localSheetId="0">#REF!</definedName>
    <definedName name="HDGTT">#REF!</definedName>
    <definedName name="hhg" localSheetId="2">#REF!</definedName>
    <definedName name="hhg" localSheetId="3">#REF!</definedName>
    <definedName name="hhg" localSheetId="6">#REF!</definedName>
    <definedName name="hhg" localSheetId="0">#REF!</definedName>
    <definedName name="hhg">#REF!</definedName>
    <definedName name="HM" localSheetId="2">#REF!</definedName>
    <definedName name="HM" localSheetId="3">#REF!</definedName>
    <definedName name="HM" localSheetId="6">#REF!</definedName>
    <definedName name="HM" localSheetId="0">#REF!</definedName>
    <definedName name="HM">#REF!</definedName>
    <definedName name="Hmong" localSheetId="2">#REF!</definedName>
    <definedName name="Hmong" localSheetId="3">#REF!</definedName>
    <definedName name="Hmong" localSheetId="6">#REF!</definedName>
    <definedName name="Hmong" localSheetId="0">#REF!</definedName>
    <definedName name="Hmong">#REF!</definedName>
    <definedName name="hoa_luu" localSheetId="2">#REF!</definedName>
    <definedName name="hoa_luu" localSheetId="3">#REF!</definedName>
    <definedName name="hoa_luu" localSheetId="6">#REF!</definedName>
    <definedName name="hoa_luu" localSheetId="0">#REF!</definedName>
    <definedName name="hoa_luu">#REF!</definedName>
    <definedName name="HOME_MANP" localSheetId="2">#REF!</definedName>
    <definedName name="HOME_MANP" localSheetId="3">#REF!</definedName>
    <definedName name="HOME_MANP" localSheetId="6">#REF!</definedName>
    <definedName name="HOME_MANP" localSheetId="0">#REF!</definedName>
    <definedName name="HOME_MANP">#REF!</definedName>
    <definedName name="HOMEOFFICE_COST" localSheetId="2">#REF!</definedName>
    <definedName name="HOMEOFFICE_COST" localSheetId="3">#REF!</definedName>
    <definedName name="HOMEOFFICE_COST" localSheetId="6">#REF!</definedName>
    <definedName name="HOMEOFFICE_COST" localSheetId="0">#REF!</definedName>
    <definedName name="HOMEOFFICE_COST">#REF!</definedName>
    <definedName name="HOSO_TCTK_2005" localSheetId="2">#REF!</definedName>
    <definedName name="HOSO_TCTK_2005" localSheetId="3">#REF!</definedName>
    <definedName name="HOSO_TCTK_2005" localSheetId="6">#REF!</definedName>
    <definedName name="HOSO_TCTK_2005" localSheetId="0">#REF!</definedName>
    <definedName name="HOSO_TCTK_2005">#REF!</definedName>
    <definedName name="HS" localSheetId="2">#REF!</definedName>
    <definedName name="HS" localSheetId="3">#REF!</definedName>
    <definedName name="HS" localSheetId="6">#REF!</definedName>
    <definedName name="HS" localSheetId="0">#REF!</definedName>
    <definedName name="HS">#REF!</definedName>
    <definedName name="hs_HS" localSheetId="2">#REF!</definedName>
    <definedName name="hs_HS" localSheetId="3">#REF!</definedName>
    <definedName name="hs_HS" localSheetId="6">#REF!</definedName>
    <definedName name="hs_HS" localSheetId="0">#REF!</definedName>
    <definedName name="hs_HS">#REF!</definedName>
    <definedName name="hsnv" localSheetId="2">#REF!</definedName>
    <definedName name="hsnv" localSheetId="3">#REF!</definedName>
    <definedName name="hsnv" localSheetId="6">#REF!</definedName>
    <definedName name="hsnv" localSheetId="0">#REF!</definedName>
    <definedName name="hsnv">#REF!</definedName>
    <definedName name="ht" localSheetId="2" hidden="1">{"'TDTGT (theo Dphuong)'!$A$4:$F$75"}</definedName>
    <definedName name="ht" localSheetId="3" hidden="1">{"'TDTGT (theo Dphuong)'!$A$4:$F$75"}</definedName>
    <definedName name="ht" localSheetId="6" hidden="1">{"'TDTGT (theo Dphuong)'!$A$4:$F$75"}</definedName>
    <definedName name="ht" localSheetId="0" hidden="1">{"'TDTGT (theo Dphuong)'!$A$4:$F$75"}</definedName>
    <definedName name="ht" hidden="1">{"'TDTGT (theo Dphuong)'!$A$4:$F$75"}</definedName>
    <definedName name="HTML" localSheetId="2" hidden="1">{"'TDTGT (theo Dphuong)'!$A$4:$F$75"}</definedName>
    <definedName name="HTML" localSheetId="3" hidden="1">{"'TDTGT (theo Dphuong)'!$A$4:$F$75"}</definedName>
    <definedName name="HTML" localSheetId="6" hidden="1">{"'TDTGT (theo Dphuong)'!$A$4:$F$75"}</definedName>
    <definedName name="HTML" localSheetId="0" hidden="1">{"'TDTGT (theo Dphuong)'!$A$4:$F$75"}</definedName>
    <definedName name="HTML" hidden="1">{"'TDTGT (theo Dphuong)'!$A$4:$F$75"}</definedName>
    <definedName name="HTML_CodePage" hidden="1">1252</definedName>
    <definedName name="HTML_Control" localSheetId="2" hidden="1">{"'TDTGT (theo Dphuong)'!$A$4:$F$75"}</definedName>
    <definedName name="HTML_Control" localSheetId="3" hidden="1">{"'TDTGT (theo Dphuong)'!$A$4:$F$75"}</definedName>
    <definedName name="HTML_Control" localSheetId="6" hidden="1">{"'TDTGT (theo Dphuong)'!$A$4:$F$75"}</definedName>
    <definedName name="HTML_Control" localSheetId="0" hidden="1">{"'TDTGT (theo Dphuong)'!$A$4:$F$75"}</definedName>
    <definedName name="HTML_Control" hidden="1">{"'TDTGT (theo Dphuong)'!$A$4:$F$75"}</definedName>
    <definedName name="HTML_Description" hidden="1">""</definedName>
    <definedName name="HTML_Email" hidden="1">"cvhoach@www.gso.gov.vn"</definedName>
    <definedName name="HTML_Header" hidden="1">"TDTGT (theo Dphuong)"</definedName>
    <definedName name="HTML_LastUpdate" hidden="1">"1/21/99"</definedName>
    <definedName name="HTML_LineAfter" hidden="1">TRUE</definedName>
    <definedName name="HTML_LineBefore" hidden="1">TRUE</definedName>
    <definedName name="HTML_Name" hidden="1">"PHONG TRONG TROT"</definedName>
    <definedName name="HTML_OBDlg2" hidden="1">TRUE</definedName>
    <definedName name="HTML_OBDlg4" hidden="1">TRUE</definedName>
    <definedName name="HTML_OS" hidden="1">0</definedName>
    <definedName name="HTML_PathFile" hidden="1">"c:\hoach\thuhTM.htm"</definedName>
    <definedName name="HTML_Title" hidden="1">"Sè liÖuu 90-98 Phßng trång trät"</definedName>
    <definedName name="httk" localSheetId="2">#REF!</definedName>
    <definedName name="httk" localSheetId="3">#REF!</definedName>
    <definedName name="httk" localSheetId="6">#REF!</definedName>
    <definedName name="httk" localSheetId="0">#REF!</definedName>
    <definedName name="httk">#REF!</definedName>
    <definedName name="HVLDP" localSheetId="2">#REF!</definedName>
    <definedName name="HVLDP" localSheetId="3">#REF!</definedName>
    <definedName name="HVLDP" localSheetId="6">#REF!</definedName>
    <definedName name="HVLDP" localSheetId="0">#REF!</definedName>
    <definedName name="HVLDP">#REF!</definedName>
    <definedName name="i" localSheetId="2" hidden="1">{#N/A,#N/A,FALSE,"Chung"}</definedName>
    <definedName name="i" localSheetId="3" hidden="1">{#N/A,#N/A,FALSE,"Chung"}</definedName>
    <definedName name="i" localSheetId="6" hidden="1">{#N/A,#N/A,FALSE,"Chung"}</definedName>
    <definedName name="i" localSheetId="0" hidden="1">{#N/A,#N/A,FALSE,"Chung"}</definedName>
    <definedName name="i" hidden="1">{#N/A,#N/A,FALSE,"Chung"}</definedName>
    <definedName name="IDLAB_COST" localSheetId="2">#REF!</definedName>
    <definedName name="IDLAB_COST" localSheetId="3">#REF!</definedName>
    <definedName name="IDLAB_COST" localSheetId="6">#REF!</definedName>
    <definedName name="IDLAB_COST" localSheetId="0">#REF!</definedName>
    <definedName name="IDLAB_COST">#REF!</definedName>
    <definedName name="IN_SITU" localSheetId="2">#REF!</definedName>
    <definedName name="IN_SITU" localSheetId="3">#REF!</definedName>
    <definedName name="IN_SITU" localSheetId="6">#REF!</definedName>
    <definedName name="IN_SITU" localSheetId="0">#REF!</definedName>
    <definedName name="IN_SITU">#REF!</definedName>
    <definedName name="IND_LAB" localSheetId="2">#REF!</definedName>
    <definedName name="IND_LAB" localSheetId="3">#REF!</definedName>
    <definedName name="IND_LAB" localSheetId="6">#REF!</definedName>
    <definedName name="IND_LAB" localSheetId="0">#REF!</definedName>
    <definedName name="IND_LAB">#REF!</definedName>
    <definedName name="INDMANP" localSheetId="2">#REF!</definedName>
    <definedName name="INDMANP" localSheetId="3">#REF!</definedName>
    <definedName name="INDMANP" localSheetId="6">#REF!</definedName>
    <definedName name="INDMANP" localSheetId="0">#REF!</definedName>
    <definedName name="INDMANP">#REF!</definedName>
    <definedName name="IO" localSheetId="2">'[1]COAT&amp;WRAP-QIOT-#3'!#REF!</definedName>
    <definedName name="IO" localSheetId="3">'[1]COAT&amp;WRAP-QIOT-#3'!#REF!</definedName>
    <definedName name="IO" localSheetId="6">'[1]COAT&amp;WRAP-QIOT-#3'!#REF!</definedName>
    <definedName name="IO" localSheetId="0">'[1]COAT&amp;WRAP-QIOT-#3'!#REF!</definedName>
    <definedName name="IO">'[1]COAT&amp;WRAP-QIOT-#3'!#REF!</definedName>
    <definedName name="K" localSheetId="2">#REF!</definedName>
    <definedName name="K" localSheetId="3">#REF!</definedName>
    <definedName name="K" localSheetId="6">#REF!</definedName>
    <definedName name="K" localSheetId="0">#REF!</definedName>
    <definedName name="K">#REF!</definedName>
    <definedName name="khee" localSheetId="2">#REF!</definedName>
    <definedName name="khee" localSheetId="3">#REF!</definedName>
    <definedName name="khee" localSheetId="6">#REF!</definedName>
    <definedName name="khee" localSheetId="0">#REF!</definedName>
    <definedName name="khee">#REF!</definedName>
    <definedName name="kjh" localSheetId="2" hidden="1">{#N/A,#N/A,FALSE,"Chung"}</definedName>
    <definedName name="kjh" localSheetId="3" hidden="1">{#N/A,#N/A,FALSE,"Chung"}</definedName>
    <definedName name="kjh" localSheetId="6" hidden="1">{#N/A,#N/A,FALSE,"Chung"}</definedName>
    <definedName name="kjh" localSheetId="0" hidden="1">{#N/A,#N/A,FALSE,"Chung"}</definedName>
    <definedName name="kjh" hidden="1">{#N/A,#N/A,FALSE,"Chung"}</definedName>
    <definedName name="kjhjfhdjkfndfndf" localSheetId="2">#REF!</definedName>
    <definedName name="kjhjfhdjkfndfndf" localSheetId="3">#REF!</definedName>
    <definedName name="kjhjfhdjkfndfndf" localSheetId="6">#REF!</definedName>
    <definedName name="kjhjfhdjkfndfndf" localSheetId="0">#REF!</definedName>
    <definedName name="kjhjfhdjkfndfndf">#REF!</definedName>
    <definedName name="KLVL" localSheetId="2">#REF!</definedName>
    <definedName name="KLVL" localSheetId="3">#REF!</definedName>
    <definedName name="KLVL" localSheetId="6">#REF!</definedName>
    <definedName name="KLVL" localSheetId="0">#REF!</definedName>
    <definedName name="KLVL">#REF!</definedName>
    <definedName name="KLVL1" localSheetId="2">#REF!</definedName>
    <definedName name="KLVL1" localSheetId="3">#REF!</definedName>
    <definedName name="KLVL1" localSheetId="6">#REF!</definedName>
    <definedName name="KLVL1" localSheetId="0">#REF!</definedName>
    <definedName name="KLVL1">#REF!</definedName>
    <definedName name="KLVLV" localSheetId="2">#REF!</definedName>
    <definedName name="KLVLV" localSheetId="3">#REF!</definedName>
    <definedName name="KLVLV" localSheetId="6">#REF!</definedName>
    <definedName name="KLVLV" localSheetId="0">#REF!</definedName>
    <definedName name="KLVLV">#REF!</definedName>
    <definedName name="KVC" localSheetId="2">#REF!</definedName>
    <definedName name="KVC" localSheetId="3">#REF!</definedName>
    <definedName name="KVC" localSheetId="6">#REF!</definedName>
    <definedName name="KVC" localSheetId="0">#REF!</definedName>
    <definedName name="KVC">#REF!</definedName>
    <definedName name="L" localSheetId="2">#REF!</definedName>
    <definedName name="L" localSheetId="3">#REF!</definedName>
    <definedName name="L" localSheetId="6">#REF!</definedName>
    <definedName name="L" localSheetId="0">#REF!</definedName>
    <definedName name="L">#REF!</definedName>
    <definedName name="lanhto" localSheetId="2">#REF!</definedName>
    <definedName name="lanhto" localSheetId="3">#REF!</definedName>
    <definedName name="lanhto" localSheetId="6">#REF!</definedName>
    <definedName name="lanhto" localSheetId="0">#REF!</definedName>
    <definedName name="lanhto">#REF!</definedName>
    <definedName name="LM" localSheetId="2">#REF!</definedName>
    <definedName name="LM" localSheetId="3">#REF!</definedName>
    <definedName name="LM" localSheetId="6">#REF!</definedName>
    <definedName name="LM" localSheetId="0">#REF!</definedName>
    <definedName name="LM">#REF!</definedName>
    <definedName name="LUI" localSheetId="2">#REF!</definedName>
    <definedName name="LUI" localSheetId="3">#REF!</definedName>
    <definedName name="LUI" localSheetId="6">#REF!</definedName>
    <definedName name="LUI" localSheetId="0">#REF!</definedName>
    <definedName name="LUI">#REF!</definedName>
    <definedName name="lVC" localSheetId="2">#REF!</definedName>
    <definedName name="lVC" localSheetId="3">#REF!</definedName>
    <definedName name="lVC" localSheetId="6">#REF!</definedName>
    <definedName name="lVC" localSheetId="0">#REF!</definedName>
    <definedName name="lVC">#REF!</definedName>
    <definedName name="m" localSheetId="2" hidden="1">{"'TDTGT (theo Dphuong)'!$A$4:$F$75"}</definedName>
    <definedName name="m" localSheetId="3" hidden="1">{"'TDTGT (theo Dphuong)'!$A$4:$F$75"}</definedName>
    <definedName name="m" localSheetId="6" hidden="1">{"'TDTGT (theo Dphuong)'!$A$4:$F$75"}</definedName>
    <definedName name="m" localSheetId="0" hidden="1">{"'TDTGT (theo Dphuong)'!$A$4:$F$75"}</definedName>
    <definedName name="m" hidden="1">{"'TDTGT (theo Dphuong)'!$A$4:$F$75"}</definedName>
    <definedName name="Macro2" localSheetId="2">#REF!</definedName>
    <definedName name="Macro2" localSheetId="3">#REF!</definedName>
    <definedName name="Macro2" localSheetId="6">#REF!</definedName>
    <definedName name="Macro2" localSheetId="0">#REF!</definedName>
    <definedName name="Macro2">#REF!</definedName>
    <definedName name="MAHANGXK" localSheetId="2">#REF!</definedName>
    <definedName name="MAHANGXK" localSheetId="3">#REF!</definedName>
    <definedName name="MAHANGXK" localSheetId="6">#REF!</definedName>
    <definedName name="MAHANGXK" localSheetId="0">#REF!</definedName>
    <definedName name="MAHANGXK">#REF!</definedName>
    <definedName name="MAJ_CON_EQP" localSheetId="2">#REF!</definedName>
    <definedName name="MAJ_CON_EQP" localSheetId="3">#REF!</definedName>
    <definedName name="MAJ_CON_EQP" localSheetId="6">#REF!</definedName>
    <definedName name="MAJ_CON_EQP" localSheetId="0">#REF!</definedName>
    <definedName name="MAJ_CON_EQP">#REF!</definedName>
    <definedName name="MAT" localSheetId="2">'[1]COAT&amp;WRAP-QIOT-#3'!#REF!</definedName>
    <definedName name="MAT" localSheetId="3">'[1]COAT&amp;WRAP-QIOT-#3'!#REF!</definedName>
    <definedName name="MAT" localSheetId="6">'[1]COAT&amp;WRAP-QIOT-#3'!#REF!</definedName>
    <definedName name="MAT" localSheetId="0">'[1]COAT&amp;WRAP-QIOT-#3'!#REF!</definedName>
    <definedName name="MAT">'[1]COAT&amp;WRAP-QIOT-#3'!#REF!</definedName>
    <definedName name="MAVL" localSheetId="2">#REF!</definedName>
    <definedName name="MAVL" localSheetId="3">#REF!</definedName>
    <definedName name="MAVL" localSheetId="6">#REF!</definedName>
    <definedName name="MAVL" localSheetId="0">#REF!</definedName>
    <definedName name="MAVL">#REF!</definedName>
    <definedName name="MAVLV" localSheetId="2">#REF!</definedName>
    <definedName name="MAVLV" localSheetId="3">#REF!</definedName>
    <definedName name="MAVLV" localSheetId="6">#REF!</definedName>
    <definedName name="MAVLV" localSheetId="0">#REF!</definedName>
    <definedName name="MAVLV">#REF!</definedName>
    <definedName name="MAVT" localSheetId="2">#REF!</definedName>
    <definedName name="MAVT" localSheetId="3">#REF!</definedName>
    <definedName name="MAVT" localSheetId="6">#REF!</definedName>
    <definedName name="MAVT" localSheetId="0">#REF!</definedName>
    <definedName name="MAVT">#REF!</definedName>
    <definedName name="mc" localSheetId="2">#REF!</definedName>
    <definedName name="mc" localSheetId="3">#REF!</definedName>
    <definedName name="mc" localSheetId="6">#REF!</definedName>
    <definedName name="mc" localSheetId="0">#REF!</definedName>
    <definedName name="mc">#REF!</definedName>
    <definedName name="MF" localSheetId="2">'[1]COAT&amp;WRAP-QIOT-#3'!#REF!</definedName>
    <definedName name="MF" localSheetId="3">'[1]COAT&amp;WRAP-QIOT-#3'!#REF!</definedName>
    <definedName name="MF" localSheetId="6">'[1]COAT&amp;WRAP-QIOT-#3'!#REF!</definedName>
    <definedName name="MF" localSheetId="0">'[1]COAT&amp;WRAP-QIOT-#3'!#REF!</definedName>
    <definedName name="MF">'[1]COAT&amp;WRAP-QIOT-#3'!#REF!</definedName>
    <definedName name="MG_A" localSheetId="2">#REF!</definedName>
    <definedName name="MG_A" localSheetId="3">#REF!</definedName>
    <definedName name="MG_A" localSheetId="6">#REF!</definedName>
    <definedName name="MG_A" localSheetId="0">#REF!</definedName>
    <definedName name="MG_A">#REF!</definedName>
    <definedName name="mhh" localSheetId="2">#REF!</definedName>
    <definedName name="mhh" localSheetId="3">#REF!</definedName>
    <definedName name="mhh" localSheetId="6">#REF!</definedName>
    <definedName name="mhh" localSheetId="0">#REF!</definedName>
    <definedName name="mhh">#REF!</definedName>
    <definedName name="mnh" localSheetId="2">'[7]2.74'!#REF!</definedName>
    <definedName name="mnh" localSheetId="3">'[7]2.74'!#REF!</definedName>
    <definedName name="mnh" localSheetId="6">'[7]2.74'!#REF!</definedName>
    <definedName name="mnh" localSheetId="0">'[7]2.74'!#REF!</definedName>
    <definedName name="mnh">'[7]2.74'!#REF!</definedName>
    <definedName name="Mong" localSheetId="2">#REF!</definedName>
    <definedName name="Mong" localSheetId="3">#REF!</definedName>
    <definedName name="Mong" localSheetId="6">#REF!</definedName>
    <definedName name="Mong" localSheetId="0">#REF!</definedName>
    <definedName name="Mong">#REF!</definedName>
    <definedName name="mongbang" localSheetId="2">#REF!</definedName>
    <definedName name="mongbang" localSheetId="3">#REF!</definedName>
    <definedName name="mongbang" localSheetId="6">#REF!</definedName>
    <definedName name="mongbang" localSheetId="0">#REF!</definedName>
    <definedName name="mongbang">#REF!</definedName>
    <definedName name="mongdon" localSheetId="2">#REF!</definedName>
    <definedName name="mongdon" localSheetId="3">#REF!</definedName>
    <definedName name="mongdon" localSheetId="6">#REF!</definedName>
    <definedName name="mongdon" localSheetId="0">#REF!</definedName>
    <definedName name="mongdon">#REF!</definedName>
    <definedName name="MRday" localSheetId="2">#REF!</definedName>
    <definedName name="MRday" localSheetId="3">#REF!</definedName>
    <definedName name="MRday" localSheetId="6">#REF!</definedName>
    <definedName name="MRday" localSheetId="0">#REF!</definedName>
    <definedName name="MRday">#REF!</definedName>
    <definedName name="mvt" localSheetId="2">#REF!</definedName>
    <definedName name="mvt" localSheetId="3">#REF!</definedName>
    <definedName name="mvt" localSheetId="6">#REF!</definedName>
    <definedName name="mvt" localSheetId="0">#REF!</definedName>
    <definedName name="mvt">#REF!</definedName>
    <definedName name="n" localSheetId="2">'[7]2.74'!#REF!</definedName>
    <definedName name="n" localSheetId="3">'[7]2.74'!#REF!</definedName>
    <definedName name="n" localSheetId="6">'[7]2.74'!#REF!</definedName>
    <definedName name="n" localSheetId="0">'[7]2.74'!#REF!</definedName>
    <definedName name="n">'[7]2.74'!#REF!</definedName>
    <definedName name="nc" localSheetId="2">#REF!</definedName>
    <definedName name="nc" localSheetId="3">#REF!</definedName>
    <definedName name="nc" localSheetId="6">#REF!</definedName>
    <definedName name="nc" localSheetId="0">#REF!</definedName>
    <definedName name="nc">#REF!</definedName>
    <definedName name="NCcap0.7" localSheetId="2">#REF!</definedName>
    <definedName name="NCcap0.7" localSheetId="3">#REF!</definedName>
    <definedName name="NCcap0.7" localSheetId="6">#REF!</definedName>
    <definedName name="NCcap0.7" localSheetId="0">#REF!</definedName>
    <definedName name="NCcap0.7">#REF!</definedName>
    <definedName name="NCcap1" localSheetId="2">#REF!</definedName>
    <definedName name="NCcap1" localSheetId="3">#REF!</definedName>
    <definedName name="NCcap1" localSheetId="6">#REF!</definedName>
    <definedName name="NCcap1" localSheetId="0">#REF!</definedName>
    <definedName name="NCcap1">#REF!</definedName>
    <definedName name="nct_DL" localSheetId="2">#REF!</definedName>
    <definedName name="nct_DL" localSheetId="3">#REF!</definedName>
    <definedName name="nct_DL" localSheetId="6">#REF!</definedName>
    <definedName name="nct_DL" localSheetId="0">#REF!</definedName>
    <definedName name="nct_DL">#REF!</definedName>
    <definedName name="nctleft_DL" localSheetId="2">#REF!</definedName>
    <definedName name="nctleft_DL" localSheetId="3">#REF!</definedName>
    <definedName name="nctleft_DL" localSheetId="6">#REF!</definedName>
    <definedName name="nctleft_DL" localSheetId="0">#REF!</definedName>
    <definedName name="nctleft_DL">#REF!</definedName>
    <definedName name="NET" localSheetId="2">#REF!</definedName>
    <definedName name="NET" localSheetId="3">#REF!</definedName>
    <definedName name="NET" localSheetId="6">#REF!</definedName>
    <definedName name="NET" localSheetId="0">#REF!</definedName>
    <definedName name="NET">#REF!</definedName>
    <definedName name="NET_1" localSheetId="2">#REF!</definedName>
    <definedName name="NET_1" localSheetId="3">#REF!</definedName>
    <definedName name="NET_1" localSheetId="6">#REF!</definedName>
    <definedName name="NET_1" localSheetId="0">#REF!</definedName>
    <definedName name="NET_1">#REF!</definedName>
    <definedName name="NET_ANA" localSheetId="2">#REF!</definedName>
    <definedName name="NET_ANA" localSheetId="3">#REF!</definedName>
    <definedName name="NET_ANA" localSheetId="6">#REF!</definedName>
    <definedName name="NET_ANA" localSheetId="0">#REF!</definedName>
    <definedName name="NET_ANA">#REF!</definedName>
    <definedName name="NET_ANA_1" localSheetId="2">#REF!</definedName>
    <definedName name="NET_ANA_1" localSheetId="3">#REF!</definedName>
    <definedName name="NET_ANA_1" localSheetId="6">#REF!</definedName>
    <definedName name="NET_ANA_1" localSheetId="0">#REF!</definedName>
    <definedName name="NET_ANA_1">#REF!</definedName>
    <definedName name="NET_ANA_2" localSheetId="2">#REF!</definedName>
    <definedName name="NET_ANA_2" localSheetId="3">#REF!</definedName>
    <definedName name="NET_ANA_2" localSheetId="6">#REF!</definedName>
    <definedName name="NET_ANA_2" localSheetId="0">#REF!</definedName>
    <definedName name="NET_ANA_2">#REF!</definedName>
    <definedName name="nhan" localSheetId="2">#REF!</definedName>
    <definedName name="nhan" localSheetId="3">#REF!</definedName>
    <definedName name="nhan" localSheetId="6">#REF!</definedName>
    <definedName name="nhan" localSheetId="0">#REF!</definedName>
    <definedName name="nhan">#REF!</definedName>
    <definedName name="Nhan_xet_cua_dai">"Picture 1"</definedName>
    <definedName name="no" localSheetId="2">#REF!</definedName>
    <definedName name="no" localSheetId="3">#REF!</definedName>
    <definedName name="no" localSheetId="6">#REF!</definedName>
    <definedName name="no" localSheetId="0">#REF!</definedName>
    <definedName name="no">#REF!</definedName>
    <definedName name="No_dau_ky" localSheetId="2">#REF!</definedName>
    <definedName name="No_dau_ky" localSheetId="3">#REF!</definedName>
    <definedName name="No_dau_ky" localSheetId="6">#REF!</definedName>
    <definedName name="No_dau_ky" localSheetId="0">#REF!</definedName>
    <definedName name="No_dau_ky">#REF!</definedName>
    <definedName name="nuoc" localSheetId="2">#REF!</definedName>
    <definedName name="nuoc" localSheetId="3">#REF!</definedName>
    <definedName name="nuoc" localSheetId="6">#REF!</definedName>
    <definedName name="nuoc" localSheetId="0">#REF!</definedName>
    <definedName name="nuoc">#REF!</definedName>
    <definedName name="oanh" localSheetId="2" hidden="1">{#N/A,#N/A,FALSE,"Chung"}</definedName>
    <definedName name="oanh" localSheetId="3" hidden="1">{#N/A,#N/A,FALSE,"Chung"}</definedName>
    <definedName name="oanh" localSheetId="6" hidden="1">{#N/A,#N/A,FALSE,"Chung"}</definedName>
    <definedName name="oanh" localSheetId="0" hidden="1">{#N/A,#N/A,FALSE,"Chung"}</definedName>
    <definedName name="oanh" hidden="1">{#N/A,#N/A,FALSE,"Chung"}</definedName>
    <definedName name="OFF" localSheetId="2">#REF!</definedName>
    <definedName name="OFF" localSheetId="3">#REF!</definedName>
    <definedName name="OFF" localSheetId="6">#REF!</definedName>
    <definedName name="OFF" localSheetId="0">#REF!</definedName>
    <definedName name="OFF">#REF!</definedName>
    <definedName name="ổi" localSheetId="2">#REF!</definedName>
    <definedName name="ổi" localSheetId="3">#REF!</definedName>
    <definedName name="ổi" localSheetId="6">#REF!</definedName>
    <definedName name="ổi" localSheetId="0">#REF!</definedName>
    <definedName name="ổi">#REF!</definedName>
    <definedName name="P" localSheetId="2">'[1]PNT-QUOT-#3'!#REF!</definedName>
    <definedName name="P" localSheetId="3">'[1]PNT-QUOT-#3'!#REF!</definedName>
    <definedName name="P" localSheetId="6">'[1]PNT-QUOT-#3'!#REF!</definedName>
    <definedName name="P" localSheetId="0">'[1]PNT-QUOT-#3'!#REF!</definedName>
    <definedName name="P">'[1]PNT-QUOT-#3'!#REF!</definedName>
    <definedName name="PA" localSheetId="2">#REF!</definedName>
    <definedName name="PA" localSheetId="3">#REF!</definedName>
    <definedName name="PA" localSheetId="6">#REF!</definedName>
    <definedName name="PA" localSheetId="0">#REF!</definedName>
    <definedName name="PA">#REF!</definedName>
    <definedName name="panen" localSheetId="2">#REF!</definedName>
    <definedName name="panen" localSheetId="3">#REF!</definedName>
    <definedName name="panen" localSheetId="6">#REF!</definedName>
    <definedName name="panen" localSheetId="0">#REF!</definedName>
    <definedName name="panen">#REF!</definedName>
    <definedName name="PAYMENT" localSheetId="2">#REF!</definedName>
    <definedName name="PAYMENT" localSheetId="3">#REF!</definedName>
    <definedName name="PAYMENT" localSheetId="6">#REF!</definedName>
    <definedName name="PAYMENT" localSheetId="0">#REF!</definedName>
    <definedName name="PAYMENT">#REF!</definedName>
    <definedName name="PEJM" localSheetId="2">'[1]COAT&amp;WRAP-QIOT-#3'!#REF!</definedName>
    <definedName name="PEJM" localSheetId="3">'[1]COAT&amp;WRAP-QIOT-#3'!#REF!</definedName>
    <definedName name="PEJM" localSheetId="6">'[1]COAT&amp;WRAP-QIOT-#3'!#REF!</definedName>
    <definedName name="PEJM" localSheetId="0">'[1]COAT&amp;WRAP-QIOT-#3'!#REF!</definedName>
    <definedName name="PEJM">'[1]COAT&amp;WRAP-QIOT-#3'!#REF!</definedName>
    <definedName name="PF" localSheetId="2">'[1]PNT-QUOT-#3'!#REF!</definedName>
    <definedName name="PF" localSheetId="3">'[1]PNT-QUOT-#3'!#REF!</definedName>
    <definedName name="PF" localSheetId="6">'[1]PNT-QUOT-#3'!#REF!</definedName>
    <definedName name="PF" localSheetId="0">'[1]PNT-QUOT-#3'!#REF!</definedName>
    <definedName name="PF">'[1]PNT-QUOT-#3'!#REF!</definedName>
    <definedName name="PH" localSheetId="2">#REF!</definedName>
    <definedName name="PH" localSheetId="3">#REF!</definedName>
    <definedName name="PH" localSheetId="6">#REF!</definedName>
    <definedName name="PH" localSheetId="0">#REF!</definedName>
    <definedName name="PH">#REF!</definedName>
    <definedName name="PILE" localSheetId="2">#REF!</definedName>
    <definedName name="PILE" localSheetId="3">#REF!</definedName>
    <definedName name="PILE" localSheetId="6">#REF!</definedName>
    <definedName name="PILE" localSheetId="0">#REF!</definedName>
    <definedName name="PILE">#REF!</definedName>
    <definedName name="PILE_LENG" localSheetId="2">#REF!</definedName>
    <definedName name="PILE_LENG" localSheetId="3">#REF!</definedName>
    <definedName name="PILE_LENG" localSheetId="6">#REF!</definedName>
    <definedName name="PILE_LENG" localSheetId="0">#REF!</definedName>
    <definedName name="PILE_LENG">#REF!</definedName>
    <definedName name="PILE_TYPE" localSheetId="2">#REF!</definedName>
    <definedName name="PILE_TYPE" localSheetId="3">#REF!</definedName>
    <definedName name="PILE_TYPE" localSheetId="6">#REF!</definedName>
    <definedName name="PILE_TYPE" localSheetId="0">#REF!</definedName>
    <definedName name="PILE_TYPE">#REF!</definedName>
    <definedName name="PM">[8]IBASE!$AH$16:$AV$110</definedName>
    <definedName name="PRICE" localSheetId="2">#REF!</definedName>
    <definedName name="PRICE" localSheetId="3">#REF!</definedName>
    <definedName name="PRICE" localSheetId="6">#REF!</definedName>
    <definedName name="PRICE" localSheetId="0">#REF!</definedName>
    <definedName name="PRICE">#REF!</definedName>
    <definedName name="PRICE1" localSheetId="2">#REF!</definedName>
    <definedName name="PRICE1" localSheetId="3">#REF!</definedName>
    <definedName name="PRICE1" localSheetId="6">#REF!</definedName>
    <definedName name="PRICE1" localSheetId="0">#REF!</definedName>
    <definedName name="PRICE1">#REF!</definedName>
    <definedName name="_xlnm.Print_Area" localSheetId="1">'01. TKQG_thu NSNN1'!$A$1:$H$53</definedName>
    <definedName name="_xlnm.Print_Area" localSheetId="2">'02. TKQG_chi NSNN'!$A$1:$H$32</definedName>
    <definedName name="_xlnm.Print_Area" localSheetId="3">'03. NHNN TỈNH'!$A$2:$H$33</definedName>
    <definedName name="_xlnm.Print_Area" localSheetId="5">'05. NLTS_sl'!$A$1:$I$60</definedName>
    <definedName name="_xlnm.Print_Area" localSheetId="6">'06. CNXD_NLMT'!$A$2:$M$125</definedName>
    <definedName name="_xlnm.Print_Area" localSheetId="8">'Bieu 01.KT-XH'!$A$1:$AH$15</definedName>
    <definedName name="_xlnm.Print_Area" localSheetId="9">'Bieu 2. Nhiem vu KH26'!$A$1:$H$20</definedName>
    <definedName name="_xlnm.Print_Area" localSheetId="0">PL!$A$1:$M$5</definedName>
    <definedName name="_xlnm.Print_Area">#REF!</definedName>
    <definedName name="Print_Area_MI">[9]ESTI.!$A$1:$U$52</definedName>
    <definedName name="_xlnm.Print_Titles" localSheetId="1">'01. TKQG_thu NSNN1'!$4:$6</definedName>
    <definedName name="_xlnm.Print_Titles" localSheetId="2">'02. TKQG_chi NSNN'!$4:$6</definedName>
    <definedName name="_xlnm.Print_Titles" localSheetId="3">'03. NHNN TỈNH'!$4:$6</definedName>
    <definedName name="_xlnm.Print_Titles" localSheetId="4">'04. NLTS_tien do'!$5:$7</definedName>
    <definedName name="_xlnm.Print_Titles" localSheetId="5">'05. NLTS_sl'!$4:$6</definedName>
    <definedName name="_xlnm.Print_Titles" localSheetId="6">'06. CNXD_NLMT'!$5:$7</definedName>
    <definedName name="_xlnm.Print_Titles" localSheetId="7">'07_TMDV'!$4:$5</definedName>
    <definedName name="_xlnm.Print_Titles" localSheetId="8">'Bieu 01.KT-XH'!$2:$3</definedName>
    <definedName name="_xlnm.Print_Titles" localSheetId="9">'Bieu 2. Nhiem vu KH26'!$2:$3</definedName>
    <definedName name="_xlnm.Print_Titles">#N/A</definedName>
    <definedName name="Print_Titles_MI" localSheetId="2">#REF!</definedName>
    <definedName name="Print_Titles_MI" localSheetId="3">#REF!</definedName>
    <definedName name="Print_Titles_MI" localSheetId="6">#REF!</definedName>
    <definedName name="Print_Titles_MI">#REF!</definedName>
    <definedName name="PRINTA" localSheetId="2">#REF!</definedName>
    <definedName name="PRINTA" localSheetId="3">#REF!</definedName>
    <definedName name="PRINTA" localSheetId="6">#REF!</definedName>
    <definedName name="PRINTA">#REF!</definedName>
    <definedName name="PRINTB" localSheetId="2">#REF!</definedName>
    <definedName name="PRINTB" localSheetId="3">#REF!</definedName>
    <definedName name="PRINTB" localSheetId="6">#REF!</definedName>
    <definedName name="PRINTB">#REF!</definedName>
    <definedName name="PRINTC" localSheetId="2">#REF!</definedName>
    <definedName name="PRINTC" localSheetId="3">#REF!</definedName>
    <definedName name="PRINTC" localSheetId="6">#REF!</definedName>
    <definedName name="PRINTC">#REF!</definedName>
    <definedName name="prjName" localSheetId="2">#REF!</definedName>
    <definedName name="prjName" localSheetId="3">#REF!</definedName>
    <definedName name="prjName" localSheetId="6">#REF!</definedName>
    <definedName name="prjName">#REF!</definedName>
    <definedName name="prjNo" localSheetId="2">#REF!</definedName>
    <definedName name="prjNo" localSheetId="3">#REF!</definedName>
    <definedName name="prjNo" localSheetId="6">#REF!</definedName>
    <definedName name="prjNo">#REF!</definedName>
    <definedName name="PROPOSAL" localSheetId="2">#REF!</definedName>
    <definedName name="PROPOSAL" localSheetId="3">#REF!</definedName>
    <definedName name="PROPOSAL" localSheetId="6">#REF!</definedName>
    <definedName name="PROPOSAL">#REF!</definedName>
    <definedName name="pt" localSheetId="2">#REF!</definedName>
    <definedName name="pt" localSheetId="3">#REF!</definedName>
    <definedName name="pt" localSheetId="6">#REF!</definedName>
    <definedName name="pt">#REF!</definedName>
    <definedName name="PtichDTL">#N/A</definedName>
    <definedName name="ptr" localSheetId="2">#REF!</definedName>
    <definedName name="ptr" localSheetId="3">#REF!</definedName>
    <definedName name="ptr" localSheetId="6">#REF!</definedName>
    <definedName name="ptr">#REF!</definedName>
    <definedName name="ptvt">'[10]ma-pt'!$A$6:$IV$228</definedName>
    <definedName name="PTVT_B" localSheetId="2">#REF!</definedName>
    <definedName name="PTVT_B" localSheetId="3">#REF!</definedName>
    <definedName name="PTVT_B" localSheetId="6">#REF!</definedName>
    <definedName name="PTVT_B">#REF!</definedName>
    <definedName name="qưeqwrqw" localSheetId="2" hidden="1">{#N/A,#N/A,FALSE,"Chung"}</definedName>
    <definedName name="qưeqwrqw" localSheetId="3" hidden="1">{#N/A,#N/A,FALSE,"Chung"}</definedName>
    <definedName name="qưeqwrqw" localSheetId="6" hidden="1">{#N/A,#N/A,FALSE,"Chung"}</definedName>
    <definedName name="qưeqwrqw" localSheetId="0" hidden="1">{#N/A,#N/A,FALSE,"Chung"}</definedName>
    <definedName name="qưeqwrqw" hidden="1">{#N/A,#N/A,FALSE,"Chung"}</definedName>
    <definedName name="_xlnm.Recorder" localSheetId="2">#REF!</definedName>
    <definedName name="_xlnm.Recorder" localSheetId="3">#REF!</definedName>
    <definedName name="_xlnm.Recorder" localSheetId="6">#REF!</definedName>
    <definedName name="_xlnm.Recorder">#REF!</definedName>
    <definedName name="RECOUT">#N/A</definedName>
    <definedName name="RETENTION" localSheetId="2">#REF!</definedName>
    <definedName name="RETENTION" localSheetId="3">#REF!</definedName>
    <definedName name="RETENTION" localSheetId="6">#REF!</definedName>
    <definedName name="RETENTION">#REF!</definedName>
    <definedName name="RFnOTHER" localSheetId="2">#REF!</definedName>
    <definedName name="RFnOTHER" localSheetId="3">#REF!</definedName>
    <definedName name="RFnOTHER" localSheetId="6">#REF!</definedName>
    <definedName name="RFnOTHER">#REF!</definedName>
    <definedName name="RFP003A" localSheetId="2">#REF!</definedName>
    <definedName name="RFP003A" localSheetId="3">#REF!</definedName>
    <definedName name="RFP003A" localSheetId="6">#REF!</definedName>
    <definedName name="RFP003A">#REF!</definedName>
    <definedName name="RFP003B" localSheetId="2">#REF!</definedName>
    <definedName name="RFP003B" localSheetId="3">#REF!</definedName>
    <definedName name="RFP003B" localSheetId="6">#REF!</definedName>
    <definedName name="RFP003B">#REF!</definedName>
    <definedName name="RFP003C" localSheetId="2">#REF!</definedName>
    <definedName name="RFP003C" localSheetId="3">#REF!</definedName>
    <definedName name="RFP003C" localSheetId="6">#REF!</definedName>
    <definedName name="RFP003C">#REF!</definedName>
    <definedName name="RFP003D" localSheetId="2">#REF!</definedName>
    <definedName name="RFP003D" localSheetId="3">#REF!</definedName>
    <definedName name="RFP003D" localSheetId="6">#REF!</definedName>
    <definedName name="RFP003D" localSheetId="0">#REF!</definedName>
    <definedName name="RFP003D">#REF!</definedName>
    <definedName name="RFP003E" localSheetId="2">#REF!</definedName>
    <definedName name="RFP003E" localSheetId="3">#REF!</definedName>
    <definedName name="RFP003E" localSheetId="6">#REF!</definedName>
    <definedName name="RFP003E" localSheetId="0">#REF!</definedName>
    <definedName name="RFP003E">#REF!</definedName>
    <definedName name="RFP003F" localSheetId="2">#REF!</definedName>
    <definedName name="RFP003F" localSheetId="3">#REF!</definedName>
    <definedName name="RFP003F" localSheetId="6">#REF!</definedName>
    <definedName name="RFP003F" localSheetId="0">#REF!</definedName>
    <definedName name="RFP003F">#REF!</definedName>
    <definedName name="rong1" localSheetId="2">#REF!</definedName>
    <definedName name="rong1" localSheetId="3">#REF!</definedName>
    <definedName name="rong1" localSheetId="6">#REF!</definedName>
    <definedName name="rong1" localSheetId="0">#REF!</definedName>
    <definedName name="rong1">#REF!</definedName>
    <definedName name="rong2" localSheetId="2">#REF!</definedName>
    <definedName name="rong2" localSheetId="3">#REF!</definedName>
    <definedName name="rong2" localSheetId="6">#REF!</definedName>
    <definedName name="rong2" localSheetId="0">#REF!</definedName>
    <definedName name="rong2">#REF!</definedName>
    <definedName name="rong3" localSheetId="2">#REF!</definedName>
    <definedName name="rong3" localSheetId="3">#REF!</definedName>
    <definedName name="rong3" localSheetId="6">#REF!</definedName>
    <definedName name="rong3" localSheetId="0">#REF!</definedName>
    <definedName name="rong3">#REF!</definedName>
    <definedName name="rong4" localSheetId="2">#REF!</definedName>
    <definedName name="rong4" localSheetId="3">#REF!</definedName>
    <definedName name="rong4" localSheetId="6">#REF!</definedName>
    <definedName name="rong4" localSheetId="0">#REF!</definedName>
    <definedName name="rong4">#REF!</definedName>
    <definedName name="rong5" localSheetId="2">#REF!</definedName>
    <definedName name="rong5" localSheetId="3">#REF!</definedName>
    <definedName name="rong5" localSheetId="6">#REF!</definedName>
    <definedName name="rong5" localSheetId="0">#REF!</definedName>
    <definedName name="rong5">#REF!</definedName>
    <definedName name="rong6" localSheetId="2">#REF!</definedName>
    <definedName name="rong6" localSheetId="3">#REF!</definedName>
    <definedName name="rong6" localSheetId="6">#REF!</definedName>
    <definedName name="rong6">#REF!</definedName>
    <definedName name="RT" localSheetId="2">'[1]COAT&amp;WRAP-QIOT-#3'!#REF!</definedName>
    <definedName name="RT" localSheetId="3">'[1]COAT&amp;WRAP-QIOT-#3'!#REF!</definedName>
    <definedName name="RT" localSheetId="6">'[1]COAT&amp;WRAP-QIOT-#3'!#REF!</definedName>
    <definedName name="RT" localSheetId="0">'[1]COAT&amp;WRAP-QIOT-#3'!#REF!</definedName>
    <definedName name="RT">'[1]COAT&amp;WRAP-QIOT-#3'!#REF!</definedName>
    <definedName name="san" localSheetId="2">#REF!</definedName>
    <definedName name="san" localSheetId="3">#REF!</definedName>
    <definedName name="san" localSheetId="6">#REF!</definedName>
    <definedName name="san">#REF!</definedName>
    <definedName name="SB">[8]IBASE!$AH$7:$AL$14</definedName>
    <definedName name="SCH" localSheetId="2">#REF!</definedName>
    <definedName name="SCH" localSheetId="3">#REF!</definedName>
    <definedName name="SCH" localSheetId="6">#REF!</definedName>
    <definedName name="SCH">#REF!</definedName>
    <definedName name="SIZE" localSheetId="2">#REF!</definedName>
    <definedName name="SIZE" localSheetId="3">#REF!</definedName>
    <definedName name="SIZE" localSheetId="6">#REF!</definedName>
    <definedName name="SIZE">#REF!</definedName>
    <definedName name="SL" localSheetId="2">#REF!</definedName>
    <definedName name="SL" localSheetId="3">#REF!</definedName>
    <definedName name="SL" localSheetId="6">#REF!</definedName>
    <definedName name="SL">#REF!</definedName>
    <definedName name="slg" localSheetId="2">#REF!</definedName>
    <definedName name="slg" localSheetId="3">#REF!</definedName>
    <definedName name="slg" localSheetId="6">#REF!</definedName>
    <definedName name="slg">#REF!</definedName>
    <definedName name="slh" localSheetId="2">#REF!</definedName>
    <definedName name="slh" localSheetId="3">#REF!</definedName>
    <definedName name="slh" localSheetId="6">#REF!</definedName>
    <definedName name="slh">#REF!</definedName>
    <definedName name="sln" localSheetId="2">#REF!</definedName>
    <definedName name="sln" localSheetId="3">#REF!</definedName>
    <definedName name="sln" localSheetId="6">#REF!</definedName>
    <definedName name="sln">#REF!</definedName>
    <definedName name="slx" localSheetId="2">#REF!</definedName>
    <definedName name="slx" localSheetId="3">#REF!</definedName>
    <definedName name="slx" localSheetId="6">#REF!</definedName>
    <definedName name="slx">#REF!</definedName>
    <definedName name="So_du_Co" localSheetId="2">#REF!</definedName>
    <definedName name="So_du_Co" localSheetId="3">#REF!</definedName>
    <definedName name="So_du_Co" localSheetId="6">#REF!</definedName>
    <definedName name="So_du_Co">#REF!</definedName>
    <definedName name="So_du_No" localSheetId="2">#REF!</definedName>
    <definedName name="So_du_No" localSheetId="3">#REF!</definedName>
    <definedName name="So_du_No" localSheetId="6">#REF!</definedName>
    <definedName name="So_du_No">#REF!</definedName>
    <definedName name="So_TK" localSheetId="2">#REF!</definedName>
    <definedName name="So_TK" localSheetId="3">#REF!</definedName>
    <definedName name="So_TK" localSheetId="6">#REF!</definedName>
    <definedName name="So_TK">#REF!</definedName>
    <definedName name="SORT" localSheetId="2">#REF!</definedName>
    <definedName name="SORT" localSheetId="3">#REF!</definedName>
    <definedName name="SORT" localSheetId="6">#REF!</definedName>
    <definedName name="SORT">#REF!</definedName>
    <definedName name="SORT_AREA">'[9]DI-ESTI'!$A$8:$R$489</definedName>
    <definedName name="SP" localSheetId="2">'[1]PNT-QUOT-#3'!#REF!</definedName>
    <definedName name="SP" localSheetId="3">'[1]PNT-QUOT-#3'!#REF!</definedName>
    <definedName name="SP" localSheetId="6">'[1]PNT-QUOT-#3'!#REF!</definedName>
    <definedName name="SP" localSheetId="0">'[1]PNT-QUOT-#3'!#REF!</definedName>
    <definedName name="SP">'[1]PNT-QUOT-#3'!#REF!</definedName>
    <definedName name="SPEC" localSheetId="2">#REF!</definedName>
    <definedName name="SPEC" localSheetId="3">#REF!</definedName>
    <definedName name="SPEC" localSheetId="6">#REF!</definedName>
    <definedName name="SPEC">#REF!</definedName>
    <definedName name="SPECSUMMARY" localSheetId="2">#REF!</definedName>
    <definedName name="SPECSUMMARY" localSheetId="3">#REF!</definedName>
    <definedName name="SPECSUMMARY" localSheetId="6">#REF!</definedName>
    <definedName name="SPECSUMMARY">#REF!</definedName>
    <definedName name="Sprack" localSheetId="2">#REF!</definedName>
    <definedName name="Sprack" localSheetId="3">#REF!</definedName>
    <definedName name="Sprack" localSheetId="6">#REF!</definedName>
    <definedName name="Sprack">#REF!</definedName>
    <definedName name="sps" localSheetId="2">#REF!</definedName>
    <definedName name="sps" localSheetId="3">#REF!</definedName>
    <definedName name="sps" localSheetId="6">#REF!</definedName>
    <definedName name="sps">#REF!</definedName>
    <definedName name="sps_DL" localSheetId="2">#REF!</definedName>
    <definedName name="sps_DL" localSheetId="3">#REF!</definedName>
    <definedName name="sps_DL" localSheetId="6">#REF!</definedName>
    <definedName name="sps_DL">#REF!</definedName>
    <definedName name="sss" localSheetId="2">#REF!</definedName>
    <definedName name="sss" localSheetId="3">#REF!</definedName>
    <definedName name="sss" localSheetId="6">#REF!</definedName>
    <definedName name="sss">#REF!</definedName>
    <definedName name="Start_1" localSheetId="2">#REF!</definedName>
    <definedName name="Start_1" localSheetId="3">#REF!</definedName>
    <definedName name="Start_1" localSheetId="6">#REF!</definedName>
    <definedName name="Start_1">#REF!</definedName>
    <definedName name="Start_10" localSheetId="2">#REF!</definedName>
    <definedName name="Start_10" localSheetId="3">#REF!</definedName>
    <definedName name="Start_10" localSheetId="6">#REF!</definedName>
    <definedName name="Start_10">#REF!</definedName>
    <definedName name="Start_11" localSheetId="2">#REF!</definedName>
    <definedName name="Start_11" localSheetId="3">#REF!</definedName>
    <definedName name="Start_11" localSheetId="6">#REF!</definedName>
    <definedName name="Start_11">#REF!</definedName>
    <definedName name="Start_12" localSheetId="2">#REF!</definedName>
    <definedName name="Start_12" localSheetId="3">#REF!</definedName>
    <definedName name="Start_12" localSheetId="6">#REF!</definedName>
    <definedName name="Start_12">#REF!</definedName>
    <definedName name="Start_13" localSheetId="2">#REF!</definedName>
    <definedName name="Start_13" localSheetId="3">#REF!</definedName>
    <definedName name="Start_13" localSheetId="6">#REF!</definedName>
    <definedName name="Start_13">#REF!</definedName>
    <definedName name="Start_2" localSheetId="2">#REF!</definedName>
    <definedName name="Start_2" localSheetId="3">#REF!</definedName>
    <definedName name="Start_2" localSheetId="6">#REF!</definedName>
    <definedName name="Start_2">#REF!</definedName>
    <definedName name="Start_3" localSheetId="2">#REF!</definedName>
    <definedName name="Start_3" localSheetId="3">#REF!</definedName>
    <definedName name="Start_3" localSheetId="6">#REF!</definedName>
    <definedName name="Start_3">#REF!</definedName>
    <definedName name="Start_4" localSheetId="2">#REF!</definedName>
    <definedName name="Start_4" localSheetId="3">#REF!</definedName>
    <definedName name="Start_4" localSheetId="6">#REF!</definedName>
    <definedName name="Start_4">#REF!</definedName>
    <definedName name="Start_5" localSheetId="2">#REF!</definedName>
    <definedName name="Start_5" localSheetId="3">#REF!</definedName>
    <definedName name="Start_5" localSheetId="6">#REF!</definedName>
    <definedName name="Start_5">#REF!</definedName>
    <definedName name="Start_6" localSheetId="2">#REF!</definedName>
    <definedName name="Start_6" localSheetId="3">#REF!</definedName>
    <definedName name="Start_6" localSheetId="6">#REF!</definedName>
    <definedName name="Start_6">#REF!</definedName>
    <definedName name="Start_7" localSheetId="2">#REF!</definedName>
    <definedName name="Start_7" localSheetId="3">#REF!</definedName>
    <definedName name="Start_7" localSheetId="6">#REF!</definedName>
    <definedName name="Start_7">#REF!</definedName>
    <definedName name="Start_8" localSheetId="2">#REF!</definedName>
    <definedName name="Start_8" localSheetId="3">#REF!</definedName>
    <definedName name="Start_8" localSheetId="6">#REF!</definedName>
    <definedName name="Start_8">#REF!</definedName>
    <definedName name="Start_9" localSheetId="2">#REF!</definedName>
    <definedName name="Start_9" localSheetId="3">#REF!</definedName>
    <definedName name="Start_9" localSheetId="6">#REF!</definedName>
    <definedName name="Start_9">#REF!</definedName>
    <definedName name="stvn" localSheetId="2">#REF!</definedName>
    <definedName name="stvn" localSheetId="3">#REF!</definedName>
    <definedName name="stvn" localSheetId="6">#REF!</definedName>
    <definedName name="stvn">#REF!</definedName>
    <definedName name="SUM" localSheetId="2">#REF!,#REF!</definedName>
    <definedName name="SUM" localSheetId="3">#REF!,#REF!</definedName>
    <definedName name="SUM" localSheetId="6">#REF!,#REF!</definedName>
    <definedName name="SUM" localSheetId="0">#REF!,#REF!</definedName>
    <definedName name="SUM">#REF!,#REF!</definedName>
    <definedName name="SUMMARY" localSheetId="2">#REF!</definedName>
    <definedName name="SUMMARY" localSheetId="3">#REF!</definedName>
    <definedName name="SUMMARY" localSheetId="6">#REF!</definedName>
    <definedName name="SUMMARY" localSheetId="0">#REF!</definedName>
    <definedName name="SUMMARY">#REF!</definedName>
    <definedName name="Super_Str" localSheetId="2">#REF!</definedName>
    <definedName name="Super_Str" localSheetId="3">#REF!</definedName>
    <definedName name="Super_Str" localSheetId="6">#REF!</definedName>
    <definedName name="Super_Str" localSheetId="0">#REF!</definedName>
    <definedName name="Super_Str">#REF!</definedName>
    <definedName name="T" localSheetId="2">#REF!</definedName>
    <definedName name="T" localSheetId="3">#REF!</definedName>
    <definedName name="T" localSheetId="6">#REF!</definedName>
    <definedName name="T" localSheetId="0">#REF!</definedName>
    <definedName name="T">#REF!</definedName>
    <definedName name="TANK" localSheetId="2">#REF!</definedName>
    <definedName name="TANK" localSheetId="3">#REF!</definedName>
    <definedName name="TANK" localSheetId="6">#REF!</definedName>
    <definedName name="TANK" localSheetId="0">#REF!</definedName>
    <definedName name="TANK">#REF!</definedName>
    <definedName name="TaxTV">10%</definedName>
    <definedName name="TaxXL">5%</definedName>
    <definedName name="TBA" localSheetId="2">#REF!</definedName>
    <definedName name="TBA" localSheetId="3">#REF!</definedName>
    <definedName name="TBA" localSheetId="6">#REF!</definedName>
    <definedName name="TBA" localSheetId="0">#REF!</definedName>
    <definedName name="TBA">#REF!</definedName>
    <definedName name="td" localSheetId="2">#REF!</definedName>
    <definedName name="td" localSheetId="3">#REF!</definedName>
    <definedName name="td" localSheetId="6">#REF!</definedName>
    <definedName name="td" localSheetId="0">#REF!</definedName>
    <definedName name="td">#REF!</definedName>
    <definedName name="tenck" localSheetId="2">#REF!</definedName>
    <definedName name="tenck" localSheetId="3">#REF!</definedName>
    <definedName name="tenck" localSheetId="6">#REF!</definedName>
    <definedName name="tenck" localSheetId="0">#REF!</definedName>
    <definedName name="tenck">#REF!</definedName>
    <definedName name="test" localSheetId="2">#REF!</definedName>
    <definedName name="test" localSheetId="3">#REF!</definedName>
    <definedName name="test" localSheetId="6">#REF!</definedName>
    <definedName name="test" localSheetId="0">#REF!</definedName>
    <definedName name="test">#REF!</definedName>
    <definedName name="th_bl" localSheetId="2">#REF!</definedName>
    <definedName name="th_bl" localSheetId="3">#REF!</definedName>
    <definedName name="th_bl" localSheetId="6">#REF!</definedName>
    <definedName name="th_bl" localSheetId="0">#REF!</definedName>
    <definedName name="th_bl">#REF!</definedName>
    <definedName name="thang" localSheetId="2">#REF!</definedName>
    <definedName name="thang" localSheetId="3">#REF!</definedName>
    <definedName name="thang" localSheetId="6">#REF!</definedName>
    <definedName name="thang" localSheetId="0">#REF!</definedName>
    <definedName name="thang">#REF!</definedName>
    <definedName name="thanh" localSheetId="2" hidden="1">{"'TDTGT (theo Dphuong)'!$A$4:$F$75"}</definedName>
    <definedName name="thanh" localSheetId="3" hidden="1">{"'TDTGT (theo Dphuong)'!$A$4:$F$75"}</definedName>
    <definedName name="thanh" localSheetId="6" hidden="1">{"'TDTGT (theo Dphuong)'!$A$4:$F$75"}</definedName>
    <definedName name="thanh" localSheetId="0" hidden="1">{"'TDTGT (theo Dphuong)'!$A$4:$F$75"}</definedName>
    <definedName name="thanh" hidden="1">{"'TDTGT (theo Dphuong)'!$A$4:$F$75"}</definedName>
    <definedName name="thanhtien" localSheetId="2">#REF!</definedName>
    <definedName name="thanhtien" localSheetId="3">#REF!</definedName>
    <definedName name="thanhtien" localSheetId="6">#REF!</definedName>
    <definedName name="thanhtien" localSheetId="0">#REF!</definedName>
    <definedName name="thanhtien">#REF!</definedName>
    <definedName name="thepban" localSheetId="2">#REF!</definedName>
    <definedName name="thepban" localSheetId="3">#REF!</definedName>
    <definedName name="thepban" localSheetId="6">#REF!</definedName>
    <definedName name="thepban" localSheetId="0">#REF!</definedName>
    <definedName name="thepban">#REF!</definedName>
    <definedName name="thetichck" localSheetId="2">#REF!</definedName>
    <definedName name="thetichck" localSheetId="3">#REF!</definedName>
    <definedName name="thetichck" localSheetId="6">#REF!</definedName>
    <definedName name="thetichck" localSheetId="0">#REF!</definedName>
    <definedName name="thetichck">#REF!</definedName>
    <definedName name="THI" localSheetId="2">#REF!</definedName>
    <definedName name="THI" localSheetId="3">#REF!</definedName>
    <definedName name="THI" localSheetId="6">#REF!</definedName>
    <definedName name="THI" localSheetId="0">#REF!</definedName>
    <definedName name="THI">#REF!</definedName>
    <definedName name="THK" localSheetId="2">'[1]COAT&amp;WRAP-QIOT-#3'!#REF!</definedName>
    <definedName name="THK" localSheetId="3">'[1]COAT&amp;WRAP-QIOT-#3'!#REF!</definedName>
    <definedName name="THK" localSheetId="6">'[1]COAT&amp;WRAP-QIOT-#3'!#REF!</definedName>
    <definedName name="THK" localSheetId="0">'[1]COAT&amp;WRAP-QIOT-#3'!#REF!</definedName>
    <definedName name="THK">'[1]COAT&amp;WRAP-QIOT-#3'!#REF!</definedName>
    <definedName name="thtich1" localSheetId="2">#REF!</definedName>
    <definedName name="thtich1" localSheetId="3">#REF!</definedName>
    <definedName name="thtich1" localSheetId="6">#REF!</definedName>
    <definedName name="thtich1" localSheetId="0">#REF!</definedName>
    <definedName name="thtich1">#REF!</definedName>
    <definedName name="thtich2" localSheetId="2">#REF!</definedName>
    <definedName name="thtich2" localSheetId="3">#REF!</definedName>
    <definedName name="thtich2" localSheetId="6">#REF!</definedName>
    <definedName name="thtich2" localSheetId="0">#REF!</definedName>
    <definedName name="thtich2">#REF!</definedName>
    <definedName name="thtich3" localSheetId="2">#REF!</definedName>
    <definedName name="thtich3" localSheetId="3">#REF!</definedName>
    <definedName name="thtich3" localSheetId="6">#REF!</definedName>
    <definedName name="thtich3" localSheetId="0">#REF!</definedName>
    <definedName name="thtich3">#REF!</definedName>
    <definedName name="thtich4" localSheetId="2">#REF!</definedName>
    <definedName name="thtich4" localSheetId="3">#REF!</definedName>
    <definedName name="thtich4" localSheetId="6">#REF!</definedName>
    <definedName name="thtich4" localSheetId="0">#REF!</definedName>
    <definedName name="thtich4">#REF!</definedName>
    <definedName name="thtich5" localSheetId="2">#REF!</definedName>
    <definedName name="thtich5" localSheetId="3">#REF!</definedName>
    <definedName name="thtich5" localSheetId="6">#REF!</definedName>
    <definedName name="thtich5" localSheetId="0">#REF!</definedName>
    <definedName name="thtich5">#REF!</definedName>
    <definedName name="thtich6" localSheetId="2">#REF!</definedName>
    <definedName name="thtich6" localSheetId="3">#REF!</definedName>
    <definedName name="thtich6" localSheetId="6">#REF!</definedName>
    <definedName name="thtich6" localSheetId="0">#REF!</definedName>
    <definedName name="thtich6">#REF!</definedName>
    <definedName name="thue" localSheetId="2">#REF!</definedName>
    <definedName name="thue" localSheetId="3">#REF!</definedName>
    <definedName name="thue" localSheetId="6">#REF!</definedName>
    <definedName name="thue" localSheetId="0">#REF!</definedName>
    <definedName name="thue">#REF!</definedName>
    <definedName name="THUEMA" localSheetId="2">#REF!</definedName>
    <definedName name="THUEMA" localSheetId="3">#REF!</definedName>
    <definedName name="THUEMA" localSheetId="6">#REF!</definedName>
    <definedName name="THUEMA" localSheetId="0">#REF!</definedName>
    <definedName name="THUEMA">#REF!</definedName>
    <definedName name="tien" localSheetId="2">#REF!</definedName>
    <definedName name="tien" localSheetId="3">#REF!</definedName>
    <definedName name="tien" localSheetId="6">#REF!</definedName>
    <definedName name="tien" localSheetId="0">#REF!</definedName>
    <definedName name="tien">#REF!</definedName>
    <definedName name="TITAN" localSheetId="2">#REF!</definedName>
    <definedName name="TITAN" localSheetId="3">#REF!</definedName>
    <definedName name="TITAN" localSheetId="6">#REF!</definedName>
    <definedName name="TITAN" localSheetId="0">#REF!</definedName>
    <definedName name="TITAN">#REF!</definedName>
    <definedName name="tkc" localSheetId="2">#REF!</definedName>
    <definedName name="tkc" localSheetId="3">#REF!</definedName>
    <definedName name="tkc" localSheetId="6">#REF!</definedName>
    <definedName name="tkc" localSheetId="0">#REF!</definedName>
    <definedName name="tkc">#REF!</definedName>
    <definedName name="tkc_DL" localSheetId="2">#REF!</definedName>
    <definedName name="tkc_DL" localSheetId="3">#REF!</definedName>
    <definedName name="tkc_DL" localSheetId="6">#REF!</definedName>
    <definedName name="tkc_DL" localSheetId="0">#REF!</definedName>
    <definedName name="tkc_DL">#REF!</definedName>
    <definedName name="tkco" localSheetId="2">#REF!</definedName>
    <definedName name="tkco" localSheetId="3">#REF!</definedName>
    <definedName name="tkco" localSheetId="6">#REF!</definedName>
    <definedName name="tkco" localSheetId="0">#REF!</definedName>
    <definedName name="tkco">#REF!</definedName>
    <definedName name="TKM" localSheetId="2" hidden="1">{"'TDTGT (theo Dphuong)'!$A$4:$F$75"}</definedName>
    <definedName name="TKM" localSheetId="3" hidden="1">{"'TDTGT (theo Dphuong)'!$A$4:$F$75"}</definedName>
    <definedName name="TKM" localSheetId="6" hidden="1">{"'TDTGT (theo Dphuong)'!$A$4:$F$75"}</definedName>
    <definedName name="TKM" localSheetId="0" hidden="1">{"'TDTGT (theo Dphuong)'!$A$4:$F$75"}</definedName>
    <definedName name="TKM" hidden="1">{"'TDTGT (theo Dphuong)'!$A$4:$F$75"}</definedName>
    <definedName name="tkn" localSheetId="2">#REF!</definedName>
    <definedName name="tkn" localSheetId="3">#REF!</definedName>
    <definedName name="tkn" localSheetId="6">#REF!</definedName>
    <definedName name="tkn" localSheetId="0">#REF!</definedName>
    <definedName name="tkn">#REF!</definedName>
    <definedName name="tkn_DL" localSheetId="2">#REF!</definedName>
    <definedName name="tkn_DL" localSheetId="3">#REF!</definedName>
    <definedName name="tkn_DL" localSheetId="6">#REF!</definedName>
    <definedName name="tkn_DL" localSheetId="0">#REF!</definedName>
    <definedName name="tkn_DL">#REF!</definedName>
    <definedName name="tkno" localSheetId="2">#REF!</definedName>
    <definedName name="tkno" localSheetId="3">#REF!</definedName>
    <definedName name="tkno" localSheetId="6">#REF!</definedName>
    <definedName name="tkno" localSheetId="0">#REF!</definedName>
    <definedName name="tkno">#REF!</definedName>
    <definedName name="Tnghiep" localSheetId="2" hidden="1">{"'TDTGT (theo Dphuong)'!$A$4:$F$75"}</definedName>
    <definedName name="Tnghiep" localSheetId="3" hidden="1">{"'TDTGT (theo Dphuong)'!$A$4:$F$75"}</definedName>
    <definedName name="Tnghiep" localSheetId="6" hidden="1">{"'TDTGT (theo Dphuong)'!$A$4:$F$75"}</definedName>
    <definedName name="Tnghiep" localSheetId="0" hidden="1">{"'TDTGT (theo Dphuong)'!$A$4:$F$75"}</definedName>
    <definedName name="Tnghiep" hidden="1">{"'TDTGT (theo Dphuong)'!$A$4:$F$75"}</definedName>
    <definedName name="TONG_DL" localSheetId="2">#REF!</definedName>
    <definedName name="TONG_DL" localSheetId="3">#REF!</definedName>
    <definedName name="TONG_DL" localSheetId="6">#REF!</definedName>
    <definedName name="TONG_DL" localSheetId="0">#REF!</definedName>
    <definedName name="TONG_DL">#REF!</definedName>
    <definedName name="tongbt" localSheetId="2">#REF!</definedName>
    <definedName name="tongbt" localSheetId="3">#REF!</definedName>
    <definedName name="tongbt" localSheetId="6">#REF!</definedName>
    <definedName name="tongbt" localSheetId="0">#REF!</definedName>
    <definedName name="tongbt">#REF!</definedName>
    <definedName name="tongcong" localSheetId="2">#REF!</definedName>
    <definedName name="tongcong" localSheetId="3">#REF!</definedName>
    <definedName name="tongcong" localSheetId="6">#REF!</definedName>
    <definedName name="tongcong" localSheetId="0">#REF!</definedName>
    <definedName name="tongcong">#REF!</definedName>
    <definedName name="tongdientich" localSheetId="2">#REF!</definedName>
    <definedName name="tongdientich" localSheetId="3">#REF!</definedName>
    <definedName name="tongdientich" localSheetId="6">#REF!</definedName>
    <definedName name="tongdientich" localSheetId="0">#REF!</definedName>
    <definedName name="tongdientich">#REF!</definedName>
    <definedName name="tongthep" localSheetId="2">#REF!</definedName>
    <definedName name="tongthep" localSheetId="3">#REF!</definedName>
    <definedName name="tongthep" localSheetId="6">#REF!</definedName>
    <definedName name="tongthep" localSheetId="0">#REF!</definedName>
    <definedName name="tongthep">#REF!</definedName>
    <definedName name="tongthetich" localSheetId="2">#REF!</definedName>
    <definedName name="tongthetich" localSheetId="3">#REF!</definedName>
    <definedName name="tongthetich" localSheetId="6">#REF!</definedName>
    <definedName name="tongthetich" localSheetId="0">#REF!</definedName>
    <definedName name="tongthetich">#REF!</definedName>
    <definedName name="TOTAL" localSheetId="2">#REF!</definedName>
    <definedName name="TOTAL" localSheetId="3">#REF!</definedName>
    <definedName name="TOTAL" localSheetId="6">#REF!</definedName>
    <definedName name="TOTAL" localSheetId="0">#REF!</definedName>
    <definedName name="TOTAL">#REF!</definedName>
    <definedName name="TPLRP" localSheetId="2">#REF!</definedName>
    <definedName name="TPLRP" localSheetId="3">#REF!</definedName>
    <definedName name="TPLRP" localSheetId="6">#REF!</definedName>
    <definedName name="TPLRP" localSheetId="0">#REF!</definedName>
    <definedName name="TPLRP">#REF!</definedName>
    <definedName name="TPVT" localSheetId="2">#REF!</definedName>
    <definedName name="TPVT" localSheetId="3">#REF!</definedName>
    <definedName name="TPVT" localSheetId="6">#REF!</definedName>
    <definedName name="TPVT" localSheetId="0">#REF!</definedName>
    <definedName name="TPVT">#REF!</definedName>
    <definedName name="TR" localSheetId="2">#REF!</definedName>
    <definedName name="TR" localSheetId="3">#REF!</definedName>
    <definedName name="TR" localSheetId="6">#REF!</definedName>
    <definedName name="TR" localSheetId="0">#REF!</definedName>
    <definedName name="TR">#REF!</definedName>
    <definedName name="TRADE2" localSheetId="2">#REF!</definedName>
    <definedName name="TRADE2" localSheetId="3">#REF!</definedName>
    <definedName name="TRADE2" localSheetId="6">#REF!</definedName>
    <definedName name="TRADE2" localSheetId="0">#REF!</definedName>
    <definedName name="TRADE2">#REF!</definedName>
    <definedName name="TRISO" localSheetId="2">#REF!</definedName>
    <definedName name="TRISO" localSheetId="3">#REF!</definedName>
    <definedName name="TRISO" localSheetId="6">#REF!</definedName>
    <definedName name="TRISO" localSheetId="0">#REF!</definedName>
    <definedName name="TRISO">#REF!</definedName>
    <definedName name="TT_chung" localSheetId="2">#REF!</definedName>
    <definedName name="TT_chung" localSheetId="3">#REF!</definedName>
    <definedName name="TT_chung" localSheetId="6">#REF!</definedName>
    <definedName name="TT_chung" localSheetId="0">#REF!</definedName>
    <definedName name="TT_chung">#REF!</definedName>
    <definedName name="ttbt" localSheetId="2">#REF!</definedName>
    <definedName name="ttbt" localSheetId="3">#REF!</definedName>
    <definedName name="ttbt" localSheetId="6">#REF!</definedName>
    <definedName name="ttbt" localSheetId="0">#REF!</definedName>
    <definedName name="ttbt">#REF!</definedName>
    <definedName name="ttn" localSheetId="2">#REF!</definedName>
    <definedName name="ttn" localSheetId="3">#REF!</definedName>
    <definedName name="ttn" localSheetId="6">#REF!</definedName>
    <definedName name="ttn" localSheetId="0">#REF!</definedName>
    <definedName name="ttn">#REF!</definedName>
    <definedName name="ttt" localSheetId="2">#REF!</definedName>
    <definedName name="ttt" localSheetId="3">#REF!</definedName>
    <definedName name="ttt" localSheetId="6">#REF!</definedName>
    <definedName name="ttt" localSheetId="0">#REF!</definedName>
    <definedName name="ttt">#REF!</definedName>
    <definedName name="ttx" localSheetId="2">#REF!</definedName>
    <definedName name="ttx" localSheetId="3">#REF!</definedName>
    <definedName name="ttx" localSheetId="6">#REF!</definedName>
    <definedName name="ttx" localSheetId="0">#REF!</definedName>
    <definedName name="ttx">#REF!</definedName>
    <definedName name="TXLM" localSheetId="2">#REF!</definedName>
    <definedName name="TXLM" localSheetId="3">#REF!</definedName>
    <definedName name="TXLM" localSheetId="6">#REF!</definedName>
    <definedName name="TXLM" localSheetId="0">#REF!</definedName>
    <definedName name="TXLM">#REF!</definedName>
    <definedName name="TXNB" localSheetId="2">#REF!</definedName>
    <definedName name="TXNB" localSheetId="3">#REF!</definedName>
    <definedName name="TXNB" localSheetId="6">#REF!</definedName>
    <definedName name="TXNB" localSheetId="0">#REF!</definedName>
    <definedName name="TXNB">#REF!</definedName>
    <definedName name="UP" localSheetId="2">#REF!,#REF!,#REF!,#REF!,#REF!,#REF!,#REF!,#REF!,#REF!,#REF!,#REF!</definedName>
    <definedName name="UP" localSheetId="3">#REF!,#REF!,#REF!,#REF!,#REF!,#REF!,#REF!,#REF!,#REF!,#REF!,#REF!</definedName>
    <definedName name="UP" localSheetId="6">#REF!,#REF!,#REF!,#REF!,#REF!,#REF!,#REF!,#REF!,#REF!,#REF!,#REF!</definedName>
    <definedName name="UP" localSheetId="0">#REF!,#REF!,#REF!,#REF!,#REF!,#REF!,#REF!,#REF!,#REF!,#REF!,#REF!</definedName>
    <definedName name="UP">#REF!,#REF!,#REF!,#REF!,#REF!,#REF!,#REF!,#REF!,#REF!,#REF!,#REF!</definedName>
    <definedName name="usd">15000</definedName>
    <definedName name="v" localSheetId="2">#REF!</definedName>
    <definedName name="v" localSheetId="3">#REF!</definedName>
    <definedName name="v" localSheetId="6">#REF!</definedName>
    <definedName name="v" localSheetId="0">#REF!</definedName>
    <definedName name="v">#REF!</definedName>
    <definedName name="VARIINST" localSheetId="2">#REF!</definedName>
    <definedName name="VARIINST" localSheetId="3">#REF!</definedName>
    <definedName name="VARIINST" localSheetId="6">#REF!</definedName>
    <definedName name="VARIINST" localSheetId="0">#REF!</definedName>
    <definedName name="VARIINST">#REF!</definedName>
    <definedName name="VARIPURC" localSheetId="2">#REF!</definedName>
    <definedName name="VARIPURC" localSheetId="3">#REF!</definedName>
    <definedName name="VARIPURC" localSheetId="6">#REF!</definedName>
    <definedName name="VARIPURC" localSheetId="0">#REF!</definedName>
    <definedName name="VARIPURC">#REF!</definedName>
    <definedName name="Vat_tu" localSheetId="2">#REF!</definedName>
    <definedName name="Vat_tu" localSheetId="3">#REF!</definedName>
    <definedName name="Vat_tu" localSheetId="6">#REF!</definedName>
    <definedName name="Vat_tu" localSheetId="0">#REF!</definedName>
    <definedName name="Vat_tu">#REF!</definedName>
    <definedName name="VatTuTungHangMuc" localSheetId="2">#REF!</definedName>
    <definedName name="VatTuTungHangMuc" localSheetId="3">#REF!</definedName>
    <definedName name="VatTuTungHangMuc" localSheetId="6">#REF!</definedName>
    <definedName name="VatTuTungHangMuc" localSheetId="0">#REF!</definedName>
    <definedName name="VatTuTungHangMuc">#REF!</definedName>
    <definedName name="VC" localSheetId="2">#REF!</definedName>
    <definedName name="VC" localSheetId="3">#REF!</definedName>
    <definedName name="VC" localSheetId="6">#REF!</definedName>
    <definedName name="VC" localSheetId="0">#REF!</definedName>
    <definedName name="VC">#REF!</definedName>
    <definedName name="vccot" localSheetId="2">#REF!</definedName>
    <definedName name="vccot" localSheetId="3">#REF!</definedName>
    <definedName name="vccot" localSheetId="6">#REF!</definedName>
    <definedName name="vccot" localSheetId="0">#REF!</definedName>
    <definedName name="vccot">#REF!</definedName>
    <definedName name="vctb" localSheetId="2">#REF!</definedName>
    <definedName name="vctb" localSheetId="3">#REF!</definedName>
    <definedName name="vctb" localSheetId="6">#REF!</definedName>
    <definedName name="vctb" localSheetId="0">#REF!</definedName>
    <definedName name="vctb">#REF!</definedName>
    <definedName name="vfff" localSheetId="2">#REF!</definedName>
    <definedName name="vfff" localSheetId="3">#REF!</definedName>
    <definedName name="vfff" localSheetId="6">#REF!</definedName>
    <definedName name="vfff" localSheetId="0">#REF!</definedName>
    <definedName name="vfff">#REF!</definedName>
    <definedName name="Vlcap0.7" localSheetId="2">#REF!</definedName>
    <definedName name="Vlcap0.7" localSheetId="3">#REF!</definedName>
    <definedName name="Vlcap0.7" localSheetId="6">#REF!</definedName>
    <definedName name="Vlcap0.7" localSheetId="0">#REF!</definedName>
    <definedName name="Vlcap0.7">#REF!</definedName>
    <definedName name="VLcap1" localSheetId="2">#REF!</definedName>
    <definedName name="VLcap1" localSheetId="3">#REF!</definedName>
    <definedName name="VLcap1" localSheetId="6">#REF!</definedName>
    <definedName name="VLcap1" localSheetId="0">#REF!</definedName>
    <definedName name="VLcap1">#REF!</definedName>
    <definedName name="VLDP" localSheetId="2">#REF!</definedName>
    <definedName name="VLDP" localSheetId="3">#REF!</definedName>
    <definedName name="VLDP" localSheetId="6">#REF!</definedName>
    <definedName name="VLDP" localSheetId="0">#REF!</definedName>
    <definedName name="VLDP">#REF!</definedName>
    <definedName name="VT" localSheetId="2">#REF!</definedName>
    <definedName name="VT" localSheetId="3">#REF!</definedName>
    <definedName name="VT" localSheetId="6">#REF!</definedName>
    <definedName name="VT" localSheetId="0">#REF!</definedName>
    <definedName name="VT">#REF!</definedName>
    <definedName name="VTu" localSheetId="2">#REF!</definedName>
    <definedName name="VTu" localSheetId="3">#REF!</definedName>
    <definedName name="VTu" localSheetId="6">#REF!</definedName>
    <definedName name="VTu" localSheetId="0">#REF!</definedName>
    <definedName name="VTu">#REF!</definedName>
    <definedName name="VTVUA" localSheetId="2">#REF!</definedName>
    <definedName name="VTVUA" localSheetId="3">#REF!</definedName>
    <definedName name="VTVUA" localSheetId="6">#REF!</definedName>
    <definedName name="VTVUA" localSheetId="0">#REF!</definedName>
    <definedName name="VTVUA">#REF!</definedName>
    <definedName name="vv" localSheetId="2" hidden="1">{"'TDTGT (theo Dphuong)'!$A$4:$F$75"}</definedName>
    <definedName name="vv" localSheetId="3" hidden="1">{"'TDTGT (theo Dphuong)'!$A$4:$F$75"}</definedName>
    <definedName name="vv" localSheetId="6" hidden="1">{"'TDTGT (theo Dphuong)'!$A$4:$F$75"}</definedName>
    <definedName name="vv" localSheetId="0" hidden="1">{"'TDTGT (theo Dphuong)'!$A$4:$F$75"}</definedName>
    <definedName name="vv" hidden="1">{"'TDTGT (theo Dphuong)'!$A$4:$F$75"}</definedName>
    <definedName name="W" localSheetId="2">#REF!</definedName>
    <definedName name="W" localSheetId="3">#REF!</definedName>
    <definedName name="W" localSheetId="6">#REF!</definedName>
    <definedName name="W" localSheetId="0">#REF!</definedName>
    <definedName name="W">#REF!</definedName>
    <definedName name="wrn.thu." localSheetId="2" hidden="1">{#N/A,#N/A,FALSE,"Chung"}</definedName>
    <definedName name="wrn.thu." localSheetId="3" hidden="1">{#N/A,#N/A,FALSE,"Chung"}</definedName>
    <definedName name="wrn.thu." localSheetId="6" hidden="1">{#N/A,#N/A,FALSE,"Chung"}</definedName>
    <definedName name="wrn.thu." localSheetId="0" hidden="1">{#N/A,#N/A,FALSE,"Chung"}</definedName>
    <definedName name="wrn.thu." hidden="1">{#N/A,#N/A,FALSE,"Chung"}</definedName>
    <definedName name="X" localSheetId="2">#REF!</definedName>
    <definedName name="X" localSheetId="3">#REF!</definedName>
    <definedName name="X" localSheetId="6">#REF!</definedName>
    <definedName name="X" localSheetId="0">#REF!</definedName>
    <definedName name="X">#REF!</definedName>
    <definedName name="xd">'[11]7 THAI NGUYEN'!$A$11</definedName>
    <definedName name="xl" localSheetId="2">[3]THKP!#REF!</definedName>
    <definedName name="xl" localSheetId="3">[3]THKP!#REF!</definedName>
    <definedName name="xl" localSheetId="6">[3]THKP!#REF!</definedName>
    <definedName name="xl" localSheetId="0">[3]THKP!#REF!</definedName>
    <definedName name="xl">[3]THKP!#REF!</definedName>
    <definedName name="xlc" localSheetId="2">[3]THKP!#REF!</definedName>
    <definedName name="xlc" localSheetId="3">[3]THKP!#REF!</definedName>
    <definedName name="xlc" localSheetId="6">[3]THKP!#REF!</definedName>
    <definedName name="xlc" localSheetId="0">[3]THKP!#REF!</definedName>
    <definedName name="xlc">[3]THKP!#REF!</definedName>
    <definedName name="xlk" localSheetId="2">[3]THKP!#REF!</definedName>
    <definedName name="xlk" localSheetId="3">[3]THKP!#REF!</definedName>
    <definedName name="xlk" localSheetId="6">[3]THKP!#REF!</definedName>
    <definedName name="xlk" localSheetId="0">[3]THKP!#REF!</definedName>
    <definedName name="xlk">[3]THKP!#REF!</definedName>
    <definedName name="ZYX" localSheetId="2">#REF!</definedName>
    <definedName name="ZYX" localSheetId="3">#REF!</definedName>
    <definedName name="ZYX" localSheetId="6">#REF!</definedName>
    <definedName name="ZYX" localSheetId="0">#REF!</definedName>
    <definedName name="ZYX">#REF!</definedName>
    <definedName name="ZZZ" localSheetId="2">#REF!</definedName>
    <definedName name="ZZZ" localSheetId="3">#REF!</definedName>
    <definedName name="ZZZ" localSheetId="6">#REF!</definedName>
    <definedName name="ZZZ" localSheetId="0">#REF!</definedName>
    <definedName name="ZZZ">#REF!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 i="41" l="1"/>
  <c r="AA9" i="41"/>
  <c r="Z10" i="41"/>
  <c r="Z9" i="41"/>
  <c r="X10" i="41"/>
  <c r="X9" i="41"/>
  <c r="AC13" i="41" l="1"/>
  <c r="X13" i="41"/>
  <c r="AC12" i="41"/>
  <c r="X12" i="41"/>
  <c r="X15" i="41" l="1"/>
  <c r="AC11" i="41" l="1"/>
  <c r="Z11" i="41"/>
  <c r="X11" i="41"/>
  <c r="X7" i="41"/>
  <c r="AD7" i="41"/>
  <c r="AA7" i="41"/>
  <c r="Z7" i="41"/>
  <c r="X14" i="41" l="1"/>
  <c r="X6" i="41"/>
  <c r="AC15" i="41" l="1"/>
  <c r="U14" i="41"/>
  <c r="T14" i="41"/>
  <c r="M14" i="41"/>
  <c r="L14" i="41"/>
  <c r="I14" i="41"/>
  <c r="AC10" i="41"/>
  <c r="U10" i="41"/>
  <c r="T10" i="41"/>
  <c r="Q10" i="41"/>
  <c r="M10" i="41"/>
  <c r="L10" i="41"/>
  <c r="J10" i="41"/>
  <c r="I10" i="41"/>
  <c r="AC9" i="41"/>
  <c r="U9" i="41"/>
  <c r="T9" i="41"/>
  <c r="Q9" i="41"/>
  <c r="M9" i="41"/>
  <c r="L9" i="41"/>
  <c r="J9" i="41"/>
  <c r="I9" i="41"/>
  <c r="U6" i="41"/>
  <c r="T6" i="41"/>
  <c r="Q6" i="41"/>
  <c r="M6" i="41"/>
  <c r="L6" i="41"/>
  <c r="J6" i="41"/>
  <c r="I6" i="41"/>
  <c r="K72" i="44" l="1"/>
  <c r="F31" i="24" l="1"/>
  <c r="G31" i="24" s="1"/>
  <c r="H31" i="24" s="1"/>
  <c r="F29" i="24"/>
  <c r="G29" i="24" s="1"/>
  <c r="H29" i="24" s="1"/>
  <c r="F28" i="24"/>
  <c r="G28" i="24" s="1"/>
  <c r="H28" i="24" s="1"/>
  <c r="D28" i="24"/>
  <c r="F27" i="24"/>
  <c r="G27" i="24" s="1"/>
  <c r="H27" i="24" s="1"/>
  <c r="D27" i="24"/>
  <c r="C27" i="24"/>
  <c r="F26" i="24"/>
  <c r="E26" i="24" s="1"/>
  <c r="D26" i="24"/>
  <c r="F25" i="24"/>
  <c r="G25" i="24" s="1"/>
  <c r="H25" i="24" s="1"/>
  <c r="D25" i="24"/>
  <c r="H24" i="24"/>
  <c r="G24" i="24"/>
  <c r="E24" i="24"/>
  <c r="F23" i="24"/>
  <c r="G23" i="24" s="1"/>
  <c r="H23" i="24" s="1"/>
  <c r="D23" i="24"/>
  <c r="F22" i="24"/>
  <c r="G22" i="24" s="1"/>
  <c r="H22" i="24" s="1"/>
  <c r="D22" i="24"/>
  <c r="G21" i="24"/>
  <c r="H21" i="24" s="1"/>
  <c r="E21" i="24"/>
  <c r="F20" i="24"/>
  <c r="G20" i="24" s="1"/>
  <c r="H20" i="24" s="1"/>
  <c r="D20" i="24"/>
  <c r="F19" i="24"/>
  <c r="G19" i="24" s="1"/>
  <c r="H19" i="24" s="1"/>
  <c r="D19" i="24"/>
  <c r="F18" i="24"/>
  <c r="E18" i="24" s="1"/>
  <c r="D18" i="24"/>
  <c r="F17" i="24"/>
  <c r="G17" i="24" s="1"/>
  <c r="H17" i="24" s="1"/>
  <c r="D17" i="24"/>
  <c r="F16" i="24"/>
  <c r="G16" i="24" s="1"/>
  <c r="H16" i="24" s="1"/>
  <c r="D16" i="24"/>
  <c r="F15" i="24"/>
  <c r="G15" i="24" s="1"/>
  <c r="H15" i="24" s="1"/>
  <c r="D15" i="24"/>
  <c r="D14" i="24"/>
  <c r="C13" i="24"/>
  <c r="F11" i="24"/>
  <c r="G11" i="24" s="1"/>
  <c r="D10" i="24"/>
  <c r="F9" i="24"/>
  <c r="E9" i="24" s="1"/>
  <c r="D8" i="24"/>
  <c r="C8" i="24"/>
  <c r="H44" i="23"/>
  <c r="H43" i="23" s="1"/>
  <c r="G44" i="23"/>
  <c r="F44" i="23"/>
  <c r="F43" i="23" s="1"/>
  <c r="E44" i="23"/>
  <c r="E43" i="23" s="1"/>
  <c r="D44" i="23"/>
  <c r="C44" i="23"/>
  <c r="G43" i="23"/>
  <c r="D43" i="23"/>
  <c r="C43" i="23"/>
  <c r="H28" i="23"/>
  <c r="G28" i="23"/>
  <c r="F28" i="23"/>
  <c r="E28" i="23"/>
  <c r="D28" i="23"/>
  <c r="C28" i="23"/>
  <c r="H19" i="23"/>
  <c r="G19" i="23"/>
  <c r="F19" i="23"/>
  <c r="E19" i="23"/>
  <c r="D19" i="23"/>
  <c r="C19" i="23"/>
  <c r="H14" i="23"/>
  <c r="G14" i="23"/>
  <c r="F14" i="23"/>
  <c r="E14" i="23"/>
  <c r="D14" i="23"/>
  <c r="C14" i="23"/>
  <c r="H9" i="23"/>
  <c r="G9" i="23"/>
  <c r="G8" i="23" s="1"/>
  <c r="G7" i="23" s="1"/>
  <c r="F9" i="23"/>
  <c r="E9" i="23"/>
  <c r="D9" i="23"/>
  <c r="C9" i="23"/>
  <c r="C8" i="23" s="1"/>
  <c r="C7" i="23" s="1"/>
  <c r="F8" i="23"/>
  <c r="F7" i="23" s="1"/>
  <c r="E8" i="23"/>
  <c r="E7" i="23" s="1"/>
  <c r="D8" i="23" l="1"/>
  <c r="D7" i="23" s="1"/>
  <c r="H8" i="23"/>
  <c r="H7" i="23" s="1"/>
  <c r="C7" i="24"/>
  <c r="E11" i="24"/>
  <c r="E8" i="24" s="1"/>
  <c r="F14" i="24"/>
  <c r="E14" i="24" s="1"/>
  <c r="E27" i="24"/>
  <c r="E22" i="24"/>
  <c r="E16" i="24"/>
  <c r="E20" i="24"/>
  <c r="E23" i="24"/>
  <c r="E25" i="24"/>
  <c r="E17" i="24"/>
  <c r="E15" i="24"/>
  <c r="E31" i="24"/>
  <c r="E19" i="24"/>
  <c r="D13" i="24"/>
  <c r="D7" i="24" s="1"/>
  <c r="H11" i="24"/>
  <c r="H8" i="24" s="1"/>
  <c r="G8" i="24"/>
  <c r="G18" i="24"/>
  <c r="H18" i="24" s="1"/>
  <c r="F8" i="24"/>
  <c r="G26" i="24"/>
  <c r="H26" i="24" s="1"/>
  <c r="F13" i="24"/>
  <c r="G14" i="24" l="1"/>
  <c r="E13" i="24"/>
  <c r="E7" i="24" s="1"/>
  <c r="G13" i="24"/>
  <c r="G7" i="24" s="1"/>
  <c r="H14" i="24"/>
  <c r="H13" i="24" s="1"/>
  <c r="H7" i="24" s="1"/>
  <c r="F7" i="24"/>
  <c r="I15" i="43" l="1"/>
  <c r="H15" i="43"/>
  <c r="G15" i="43"/>
  <c r="J15" i="43" s="1"/>
  <c r="F15" i="43"/>
  <c r="E15" i="43"/>
  <c r="D15" i="43"/>
  <c r="H27" i="40"/>
  <c r="G27" i="40"/>
  <c r="F27" i="40"/>
  <c r="E27" i="40"/>
  <c r="D27" i="40"/>
  <c r="C27" i="40"/>
  <c r="D23" i="40"/>
  <c r="D22" i="40" s="1"/>
  <c r="D20" i="40" s="1"/>
  <c r="C23" i="40"/>
  <c r="C22" i="40" s="1"/>
  <c r="C20" i="40" s="1"/>
  <c r="H22" i="40"/>
  <c r="H20" i="40" s="1"/>
  <c r="G22" i="40"/>
  <c r="G20" i="40" s="1"/>
  <c r="F22" i="40"/>
  <c r="F20" i="40" s="1"/>
  <c r="E22" i="40"/>
  <c r="E20" i="40" s="1"/>
  <c r="H17" i="40"/>
  <c r="G17" i="40"/>
  <c r="F17" i="40"/>
  <c r="E17" i="40"/>
  <c r="D17" i="40"/>
  <c r="C13" i="40"/>
  <c r="C12" i="40" s="1"/>
  <c r="H12" i="40"/>
  <c r="H10" i="40" s="1"/>
  <c r="G12" i="40"/>
  <c r="G10" i="40" s="1"/>
  <c r="F12" i="40"/>
  <c r="F10" i="40" s="1"/>
  <c r="E12" i="40"/>
  <c r="E10" i="40" s="1"/>
  <c r="D12" i="40"/>
  <c r="C11" i="40"/>
  <c r="C17" i="40" s="1"/>
  <c r="D10" i="40"/>
  <c r="D16" i="40" s="1"/>
  <c r="D15" i="40" s="1"/>
  <c r="E9" i="40" l="1"/>
  <c r="E16" i="40"/>
  <c r="E15" i="40" s="1"/>
  <c r="C10" i="40"/>
  <c r="C16" i="40" s="1"/>
  <c r="C15" i="40" s="1"/>
  <c r="F9" i="40"/>
  <c r="I9" i="40" s="1"/>
  <c r="F16" i="40"/>
  <c r="F15" i="40" s="1"/>
  <c r="G19" i="40"/>
  <c r="G26" i="40"/>
  <c r="G25" i="40" s="1"/>
  <c r="E19" i="40"/>
  <c r="E26" i="40"/>
  <c r="E25" i="40" s="1"/>
  <c r="H19" i="40"/>
  <c r="H26" i="40"/>
  <c r="H25" i="40" s="1"/>
  <c r="F19" i="40"/>
  <c r="F26" i="40"/>
  <c r="F25" i="40" s="1"/>
  <c r="G9" i="40"/>
  <c r="G16" i="40"/>
  <c r="G15" i="40" s="1"/>
  <c r="H16" i="40"/>
  <c r="H15" i="40" s="1"/>
  <c r="H9" i="40"/>
  <c r="C19" i="40"/>
  <c r="C26" i="40"/>
  <c r="C25" i="40" s="1"/>
  <c r="D19" i="40"/>
  <c r="D26" i="40"/>
  <c r="D25" i="40" s="1"/>
  <c r="C9" i="40"/>
  <c r="D9" i="40"/>
  <c r="I19" i="40" l="1"/>
  <c r="M13" i="41"/>
  <c r="L13" i="41"/>
  <c r="J13" i="41"/>
  <c r="I13" i="41"/>
  <c r="M12" i="41"/>
  <c r="L12" i="41"/>
  <c r="J12" i="41"/>
  <c r="I12" i="41"/>
  <c r="J11" i="41"/>
</calcChain>
</file>

<file path=xl/sharedStrings.xml><?xml version="1.0" encoding="utf-8"?>
<sst xmlns="http://schemas.openxmlformats.org/spreadsheetml/2006/main" count="2005" uniqueCount="938">
  <si>
    <t>A</t>
  </si>
  <si>
    <t>B</t>
  </si>
  <si>
    <t xml:space="preserve">                - Thuế tài nguyên</t>
  </si>
  <si>
    <t>Trong đó:</t>
  </si>
  <si>
    <t>C</t>
  </si>
  <si>
    <t>STT</t>
  </si>
  <si>
    <t>I. Trồng trọt</t>
  </si>
  <si>
    <t>1. Cây hàng năm</t>
  </si>
  <si>
    <t>II. Chăn nuôi</t>
  </si>
  <si>
    <t>III. Lâm nghiệp</t>
  </si>
  <si>
    <t>IV. Thủy sản</t>
  </si>
  <si>
    <t>Đơn
vị
tính</t>
  </si>
  <si>
    <t>Chỉ tiêu</t>
  </si>
  <si>
    <t>I</t>
  </si>
  <si>
    <t>"</t>
  </si>
  <si>
    <t>II</t>
  </si>
  <si>
    <t>III</t>
  </si>
  <si>
    <t>6 tháng đầu năm</t>
  </si>
  <si>
    <t>Cả năm</t>
  </si>
  <si>
    <t>Thực hiện năm 2022</t>
  </si>
  <si>
    <t>Ước thực hiện năm 2023</t>
  </si>
  <si>
    <t>x</t>
  </si>
  <si>
    <r>
      <t xml:space="preserve">PHỤ LỤC II: ÁP DỤNG CHO ỦY BAN NHÂN DÂN TỈNH, THÀNH PHỐ TRỰC THUỘC TRUNG ƯƠNG
</t>
    </r>
    <r>
      <rPr>
        <i/>
        <sz val="12"/>
        <color theme="1"/>
        <rFont val="Times New Roman"/>
        <family val="1"/>
      </rPr>
      <t>(Đính kèm Công văn số:         /BKHĐT-TCTK ngày      tháng 4 năm 2023)</t>
    </r>
  </si>
  <si>
    <t>Đơn vị tính: Triệu đồng</t>
  </si>
  <si>
    <t>Mã số</t>
  </si>
  <si>
    <t>Kế hoạch 2024</t>
  </si>
  <si>
    <t>TỔNG THU NSNN TRÊN ĐỊA BÀN (I+II+...+V)</t>
  </si>
  <si>
    <t>I. Thu nội địa</t>
  </si>
  <si>
    <t>Thu từ doanh nghiệp nhà nước (TW+ĐP)</t>
  </si>
  <si>
    <t>Trong đó: - Thuế giá trị gia tăng hàng hóa và dịch vụ</t>
  </si>
  <si>
    <t>- Thuế tiêu thụ đặc biệt hàng hóa và dịch vụ</t>
  </si>
  <si>
    <t>- Thuế thu nhập doanh nghiệp</t>
  </si>
  <si>
    <t>- Thuế tài nguyên</t>
  </si>
  <si>
    <t>Thu từ doanh nghiệp đầu tư nước ngoài</t>
  </si>
  <si>
    <t xml:space="preserve">                 - Thuế tiêu thụ đặc biệt hàng hóa và dịch vụ</t>
  </si>
  <si>
    <t xml:space="preserve">                 - Thuế thu nhập doanh nghiệp</t>
  </si>
  <si>
    <t>Thu từ khu vực công, thương nghiệp ngoài quốc doanh</t>
  </si>
  <si>
    <t xml:space="preserve">                - Thuế thu nhập doanh nghiệp</t>
  </si>
  <si>
    <t>Thuế thu nhập cá nhân</t>
  </si>
  <si>
    <t xml:space="preserve">Thuế bảo vệ môi trường </t>
  </si>
  <si>
    <t xml:space="preserve">Thu phí, lệ phí </t>
  </si>
  <si>
    <t>Trong đó: Lệ phí trước bạ</t>
  </si>
  <si>
    <t>Các khoản thu về nhà, đất</t>
  </si>
  <si>
    <t xml:space="preserve">               - Thuế sử dụng đất nông nghiệp</t>
  </si>
  <si>
    <t xml:space="preserve">               - Thuế sử dụng đất phi nông nghiệp</t>
  </si>
  <si>
    <t xml:space="preserve">               - Thu tiền cho thuê đất, thuê mặt nước</t>
  </si>
  <si>
    <t xml:space="preserve">               - Thu tiền sử dụng đất</t>
  </si>
  <si>
    <t xml:space="preserve">               - Thu tiền cho thuê và tiền bán nhà ở thuộc sở hữu nhà nước</t>
  </si>
  <si>
    <t>Thu xổ số kiến thiết (bao gồm cả xổ số điện toán)</t>
  </si>
  <si>
    <t xml:space="preserve">Trong đó: - Thuế giá trị gia tăng </t>
  </si>
  <si>
    <t xml:space="preserve">                - Thuế tiêu thụ đăc biệt</t>
  </si>
  <si>
    <t>Thu tiền cấp quyền khai thác khoáng sản, tài nguyên nước, tiền sử dụng khu vực biển</t>
  </si>
  <si>
    <t>Thu khác ngân sách</t>
  </si>
  <si>
    <t>Thu từ quỹ đất công ích và thu hoa lợi công sản khác</t>
  </si>
  <si>
    <t>Thu hồi vốn, thu hồi cổ tức, lợi nhuận, lợi nhuận sau thuế, chênh lệch thu, chi của ngân sách nhà nước</t>
  </si>
  <si>
    <t>II. Thu về dầu thô</t>
  </si>
  <si>
    <t>Trong đó: Thuế tài nguyên</t>
  </si>
  <si>
    <t>III. Thu cân đối hoạt động xuất nhập khẩu</t>
  </si>
  <si>
    <t xml:space="preserve">1. Tổng số thu từ hoạt động xuất nhập khẩu </t>
  </si>
  <si>
    <t xml:space="preserve"> - Thuế GTGT thu từ hàng hóa nhập khẩu </t>
  </si>
  <si>
    <t xml:space="preserve"> - Thuế xuất khẩu</t>
  </si>
  <si>
    <t xml:space="preserve"> - Thuế nhập khẩu</t>
  </si>
  <si>
    <t xml:space="preserve"> - Thuế TTĐB thu từ hàng hóa nhập khẩu</t>
  </si>
  <si>
    <t xml:space="preserve"> - Thuế BVMT thu từ hàng hóa nhập khẩu </t>
  </si>
  <si>
    <t xml:space="preserve"> - Thu khác</t>
  </si>
  <si>
    <t xml:space="preserve">2. Hoàn thuế GTGT </t>
  </si>
  <si>
    <t>IV. Thu viện trợ</t>
  </si>
  <si>
    <t xml:space="preserve">TỔNG CHI NGÂN SÁCH NHÀ NƯỚC </t>
  </si>
  <si>
    <t>I. Chi đầu tư phát triển</t>
  </si>
  <si>
    <t>Chi đầu tư cho các dự án</t>
  </si>
  <si>
    <t>Chi đầu tư và hỗ trợ vốn cho các doanh nghiệp cung cấp sản phẩm, dịch vụ công ích do Nhà nước đặt hàng, các tổ chức kinh tế; các tổ chức tài chính của Trung ương và địa phương; đầu tư vốn nhà nước vào doanh nghiệp theo quy định</t>
  </si>
  <si>
    <t>Chi đầu tư phát triển còn lại</t>
  </si>
  <si>
    <t xml:space="preserve">II. Chi trả nợ lãi </t>
  </si>
  <si>
    <t>III. Chi thường xuyên</t>
  </si>
  <si>
    <t>Chi quốc phòng</t>
  </si>
  <si>
    <t>Chi an ninh và trật tự an toàn xã hội</t>
  </si>
  <si>
    <t>Chi sự nghiệp giáo dục - đào tạo, dạy nghề</t>
  </si>
  <si>
    <t>Chi sự nghiệp y tế, dân số và kế hoạch hóa gia đình</t>
  </si>
  <si>
    <t>Chi khoa học, công nghệ</t>
  </si>
  <si>
    <t>Chi văn hóa, thông tin</t>
  </si>
  <si>
    <t>Chi sự nghiệp phát thanh, truyền hình, thông tấn</t>
  </si>
  <si>
    <t>Chi thể dục, thể thao</t>
  </si>
  <si>
    <t>Chi sự nghiệp bảo vệ môi trường</t>
  </si>
  <si>
    <t>Chi sự nghiệp kinh tế</t>
  </si>
  <si>
    <t>Trong đó: - Chi sự nghiệp nông, lâm nghiệp, thủy sản và thủy lợi</t>
  </si>
  <si>
    <t>Chi quản lý hành chính, Đảng, đoàn thể</t>
  </si>
  <si>
    <t>Chi sự nghiệp đảm bảo xã hội</t>
  </si>
  <si>
    <t>Chi khác</t>
  </si>
  <si>
    <t>IV. Chi bổ sung quỹ dự trữ tài chính</t>
  </si>
  <si>
    <t>V. Chi dự phòng ngân sách</t>
  </si>
  <si>
    <t>VI. Chi viện trợ</t>
  </si>
  <si>
    <t>VII. Các nhiệm vụ chi khác</t>
  </si>
  <si>
    <t>Cả
năm</t>
  </si>
  <si>
    <t>D</t>
  </si>
  <si>
    <t>1. Cây hằng năm</t>
  </si>
  <si>
    <t xml:space="preserve">
1.1. Lúa</t>
  </si>
  <si>
    <t>Vụ Đông Xuân</t>
  </si>
  <si>
    <t>Tiến độ gieo trồng</t>
  </si>
  <si>
    <t>Ha</t>
  </si>
  <si>
    <t>01</t>
  </si>
  <si>
    <t>Tiến độ thu hoạch</t>
  </si>
  <si>
    <t>''</t>
  </si>
  <si>
    <t>02</t>
  </si>
  <si>
    <t>Diện tích mất trắng (bị thiệt hại từ 70% sản lượng trở lên)</t>
  </si>
  <si>
    <t>03</t>
  </si>
  <si>
    <r>
      <rPr>
        <i/>
        <sz val="12"/>
        <rFont val="Times New Roman"/>
        <family val="1"/>
      </rPr>
      <t>Trong đó</t>
    </r>
    <r>
      <rPr>
        <sz val="12"/>
        <rFont val="Times New Roman"/>
        <family val="1"/>
      </rPr>
      <t>: + Do thiên tai</t>
    </r>
  </si>
  <si>
    <t>04</t>
  </si>
  <si>
    <t xml:space="preserve">                 + Do dịch bệnh</t>
  </si>
  <si>
    <t>05</t>
  </si>
  <si>
    <t>Diện tích cho sản phẩm nhưng không thu hoạch</t>
  </si>
  <si>
    <t>06</t>
  </si>
  <si>
    <t>Vụ  Hè Thu</t>
  </si>
  <si>
    <t>07</t>
  </si>
  <si>
    <t>08</t>
  </si>
  <si>
    <t>09</t>
  </si>
  <si>
    <t>10</t>
  </si>
  <si>
    <t>11</t>
  </si>
  <si>
    <t>12</t>
  </si>
  <si>
    <t>Vụ Thu đông</t>
  </si>
  <si>
    <t>13</t>
  </si>
  <si>
    <t>14</t>
  </si>
  <si>
    <t>15</t>
  </si>
  <si>
    <t>16</t>
  </si>
  <si>
    <t>17</t>
  </si>
  <si>
    <t>18</t>
  </si>
  <si>
    <t>Vụ Mùa</t>
  </si>
  <si>
    <t>19</t>
  </si>
  <si>
    <t>20</t>
  </si>
  <si>
    <t>21</t>
  </si>
  <si>
    <t xml:space="preserve">                                                                                                                                                                                                                                                                                                                                                                                                                                                                                                                                                                                                                                                                                                                                                                                                                                                                                                                                                                                                                                                                                                                                                                                                                                                                                                                                                                                                                                                                                                                                                                                                                                                                                                                                                                                                                                                                                                                                                                                                                                                                                                                                                                                                                                                                                                                                                                                                                                                                                                                                                                                                                                                                                                                                                                                                                                                                                                                                                                                                                                                                                                                                                                                                                                                                                                                                                                                                                                                                                                                                                                                                                                                                                                                                                                                                                                                                                          </t>
  </si>
  <si>
    <t>22</t>
  </si>
  <si>
    <t>23</t>
  </si>
  <si>
    <t>24</t>
  </si>
  <si>
    <t>1.2. Ngô</t>
  </si>
  <si>
    <t>25</t>
  </si>
  <si>
    <t>26</t>
  </si>
  <si>
    <t>27</t>
  </si>
  <si>
    <t>28</t>
  </si>
  <si>
    <t>29</t>
  </si>
  <si>
    <t>30</t>
  </si>
  <si>
    <t>1.3. Sắn</t>
  </si>
  <si>
    <t>31</t>
  </si>
  <si>
    <t>32</t>
  </si>
  <si>
    <t>33</t>
  </si>
  <si>
    <t>34</t>
  </si>
  <si>
    <t>35</t>
  </si>
  <si>
    <t>36</t>
  </si>
  <si>
    <t>1.4. Mía</t>
  </si>
  <si>
    <t>37</t>
  </si>
  <si>
    <t>38</t>
  </si>
  <si>
    <t>39</t>
  </si>
  <si>
    <t>40</t>
  </si>
  <si>
    <t>41</t>
  </si>
  <si>
    <t>42</t>
  </si>
  <si>
    <t>1.5. Rau các loại</t>
  </si>
  <si>
    <t>43</t>
  </si>
  <si>
    <t>44</t>
  </si>
  <si>
    <t>45</t>
  </si>
  <si>
    <t>46</t>
  </si>
  <si>
    <t>47</t>
  </si>
  <si>
    <t>48</t>
  </si>
  <si>
    <t>1.6. Hoa các loại</t>
  </si>
  <si>
    <t>49</t>
  </si>
  <si>
    <t>50</t>
  </si>
  <si>
    <t>51</t>
  </si>
  <si>
    <t>52</t>
  </si>
  <si>
    <t>53</t>
  </si>
  <si>
    <t>54</t>
  </si>
  <si>
    <t>1.7. Cây khác: ........</t>
  </si>
  <si>
    <t>55</t>
  </si>
  <si>
    <t>56</t>
  </si>
  <si>
    <t>57</t>
  </si>
  <si>
    <t>58</t>
  </si>
  <si>
    <t>59</t>
  </si>
  <si>
    <t>60</t>
  </si>
  <si>
    <t>1.8. Diện tích cây hằng năm bị xâm nhập mặn với ranh 4 g/l</t>
  </si>
  <si>
    <t>61</t>
  </si>
  <si>
    <t xml:space="preserve">2. Cây lâu năm </t>
  </si>
  <si>
    <t xml:space="preserve">2.1. Điều </t>
  </si>
  <si>
    <t>Diện tích trồng tập trung</t>
  </si>
  <si>
    <t>62</t>
  </si>
  <si>
    <t>Diện tích trồng mới</t>
  </si>
  <si>
    <t>63</t>
  </si>
  <si>
    <t>Diện tích chuyển đổi sang mục đích khác</t>
  </si>
  <si>
    <t>64</t>
  </si>
  <si>
    <t xml:space="preserve">Diện tích mất trắng hoàn toàn, không thể khôi phục (đổ gãy, chết,...) </t>
  </si>
  <si>
    <t>65</t>
  </si>
  <si>
    <t xml:space="preserve">Diện tích chỉ mất trắng sản lượng (bị thiệt hại từ 70% sản lượng trở lên) nhưng cây trồng vẫn khôi phục được. </t>
  </si>
  <si>
    <t>66</t>
  </si>
  <si>
    <t>67</t>
  </si>
  <si>
    <t>68</t>
  </si>
  <si>
    <t xml:space="preserve">Diện tích cho sản phẩm nhưng không thu hoạch </t>
  </si>
  <si>
    <t>69</t>
  </si>
  <si>
    <t>2.2. Hồ tiêu</t>
  </si>
  <si>
    <t>70</t>
  </si>
  <si>
    <t>71</t>
  </si>
  <si>
    <t>Diện tích chuyển đổi sang mục đích  khác</t>
  </si>
  <si>
    <t>72</t>
  </si>
  <si>
    <t>73</t>
  </si>
  <si>
    <t>74</t>
  </si>
  <si>
    <t>75</t>
  </si>
  <si>
    <t>76</t>
  </si>
  <si>
    <t>77</t>
  </si>
  <si>
    <t>2.3. Cao su</t>
  </si>
  <si>
    <t>78</t>
  </si>
  <si>
    <t>79</t>
  </si>
  <si>
    <t>Diện tích chuyển đổi sang mục  đích  khác</t>
  </si>
  <si>
    <t>80</t>
  </si>
  <si>
    <t>81</t>
  </si>
  <si>
    <t>82</t>
  </si>
  <si>
    <t>83</t>
  </si>
  <si>
    <t>84</t>
  </si>
  <si>
    <t>85</t>
  </si>
  <si>
    <t>2.4. Cà phê</t>
  </si>
  <si>
    <t>86</t>
  </si>
  <si>
    <t>87</t>
  </si>
  <si>
    <t>88</t>
  </si>
  <si>
    <t>89</t>
  </si>
  <si>
    <t>90</t>
  </si>
  <si>
    <t>91</t>
  </si>
  <si>
    <t xml:space="preserve">               + Do dịch bệnh</t>
  </si>
  <si>
    <t>92</t>
  </si>
  <si>
    <t>93</t>
  </si>
  <si>
    <t>2.5. Chè búp</t>
  </si>
  <si>
    <t>94</t>
  </si>
  <si>
    <t>95</t>
  </si>
  <si>
    <t>96</t>
  </si>
  <si>
    <t>97</t>
  </si>
  <si>
    <t>98</t>
  </si>
  <si>
    <t>99</t>
  </si>
  <si>
    <t>100</t>
  </si>
  <si>
    <t>101</t>
  </si>
  <si>
    <t>2.6. Dừa</t>
  </si>
  <si>
    <t>102</t>
  </si>
  <si>
    <t>103</t>
  </si>
  <si>
    <t>104</t>
  </si>
  <si>
    <t>105</t>
  </si>
  <si>
    <t>106</t>
  </si>
  <si>
    <t>107</t>
  </si>
  <si>
    <t>108</t>
  </si>
  <si>
    <t>109</t>
  </si>
  <si>
    <t>2.7. Xoài</t>
  </si>
  <si>
    <t>110</t>
  </si>
  <si>
    <t>111</t>
  </si>
  <si>
    <t>112</t>
  </si>
  <si>
    <t>113</t>
  </si>
  <si>
    <t>114</t>
  </si>
  <si>
    <t>115</t>
  </si>
  <si>
    <t>116</t>
  </si>
  <si>
    <t>117</t>
  </si>
  <si>
    <t>2.8. Chuối</t>
  </si>
  <si>
    <t>118</t>
  </si>
  <si>
    <t>119</t>
  </si>
  <si>
    <t>120</t>
  </si>
  <si>
    <t>121</t>
  </si>
  <si>
    <t>122</t>
  </si>
  <si>
    <t>123</t>
  </si>
  <si>
    <t>124</t>
  </si>
  <si>
    <t>125</t>
  </si>
  <si>
    <t>2.9. Thanh long</t>
  </si>
  <si>
    <t>126</t>
  </si>
  <si>
    <t>127</t>
  </si>
  <si>
    <t>128</t>
  </si>
  <si>
    <t>129</t>
  </si>
  <si>
    <t>130</t>
  </si>
  <si>
    <t>131</t>
  </si>
  <si>
    <t>132</t>
  </si>
  <si>
    <t>133</t>
  </si>
  <si>
    <t>2.10. Dứa</t>
  </si>
  <si>
    <t>134</t>
  </si>
  <si>
    <t>135</t>
  </si>
  <si>
    <t>136</t>
  </si>
  <si>
    <t>137</t>
  </si>
  <si>
    <t>138</t>
  </si>
  <si>
    <t>139</t>
  </si>
  <si>
    <t>140</t>
  </si>
  <si>
    <t>141</t>
  </si>
  <si>
    <t>2.11. Sầu riêng</t>
  </si>
  <si>
    <t>142</t>
  </si>
  <si>
    <t>143</t>
  </si>
  <si>
    <t>144</t>
  </si>
  <si>
    <t>145</t>
  </si>
  <si>
    <t>146</t>
  </si>
  <si>
    <t>147</t>
  </si>
  <si>
    <t>148</t>
  </si>
  <si>
    <t>149</t>
  </si>
  <si>
    <t>2.12. Cam</t>
  </si>
  <si>
    <t>150</t>
  </si>
  <si>
    <t>151</t>
  </si>
  <si>
    <t>152</t>
  </si>
  <si>
    <t>153</t>
  </si>
  <si>
    <t>154</t>
  </si>
  <si>
    <t>155</t>
  </si>
  <si>
    <t>156</t>
  </si>
  <si>
    <t>157</t>
  </si>
  <si>
    <t>2.13. Bưởi</t>
  </si>
  <si>
    <t>158</t>
  </si>
  <si>
    <t>159</t>
  </si>
  <si>
    <t>160</t>
  </si>
  <si>
    <t>161</t>
  </si>
  <si>
    <t>162</t>
  </si>
  <si>
    <t>163</t>
  </si>
  <si>
    <t>164</t>
  </si>
  <si>
    <t>165</t>
  </si>
  <si>
    <t>2.14. Nhãn</t>
  </si>
  <si>
    <t>166</t>
  </si>
  <si>
    <t>167</t>
  </si>
  <si>
    <t>168</t>
  </si>
  <si>
    <t>169</t>
  </si>
  <si>
    <t>170</t>
  </si>
  <si>
    <t>171</t>
  </si>
  <si>
    <t>172</t>
  </si>
  <si>
    <t>173</t>
  </si>
  <si>
    <t>2.15. Vải</t>
  </si>
  <si>
    <t>174</t>
  </si>
  <si>
    <t>175</t>
  </si>
  <si>
    <t>176</t>
  </si>
  <si>
    <t>177</t>
  </si>
  <si>
    <t>178</t>
  </si>
  <si>
    <t>179</t>
  </si>
  <si>
    <t>180</t>
  </si>
  <si>
    <t>181</t>
  </si>
  <si>
    <t>2.16. Cây khác: …......</t>
  </si>
  <si>
    <t>182</t>
  </si>
  <si>
    <t>183</t>
  </si>
  <si>
    <t>184</t>
  </si>
  <si>
    <t>185</t>
  </si>
  <si>
    <t>186</t>
  </si>
  <si>
    <t>187</t>
  </si>
  <si>
    <t>188</t>
  </si>
  <si>
    <t>189</t>
  </si>
  <si>
    <t>2.19. Diện tích cây lâu năm bị xâm nhập mặn với ranh 4 g/l</t>
  </si>
  <si>
    <t>190</t>
  </si>
  <si>
    <t>1. Cúm gia cầm</t>
  </si>
  <si>
    <t>Số huyện có dịch</t>
  </si>
  <si>
    <t>Huyện</t>
  </si>
  <si>
    <t>191</t>
  </si>
  <si>
    <t>Số lượng vật nuôi bị tiêu hủy (gia cầm)</t>
  </si>
  <si>
    <t>Con</t>
  </si>
  <si>
    <t>192</t>
  </si>
  <si>
    <t>2. Tả lợn châu Phi</t>
  </si>
  <si>
    <t>193</t>
  </si>
  <si>
    <t>Số lượng vật nuôi bị tiêu hủy (lợn)</t>
  </si>
  <si>
    <t>194</t>
  </si>
  <si>
    <t>3. Lở mồm long móng</t>
  </si>
  <si>
    <t>195</t>
  </si>
  <si>
    <t>Số lượng vật nuôi bị tiêu hủy (trâu, bò, dê, lợn)</t>
  </si>
  <si>
    <t>196</t>
  </si>
  <si>
    <t>4. Viêm da nổi cục</t>
  </si>
  <si>
    <t>197</t>
  </si>
  <si>
    <t>Số lượng vật nuôi bị tiêu hủy (trâu, bò)</t>
  </si>
  <si>
    <t>198</t>
  </si>
  <si>
    <t>5. Bệnh …</t>
  </si>
  <si>
    <t>199</t>
  </si>
  <si>
    <t>Số lượng vật nuôi bị tiêu hủy</t>
  </si>
  <si>
    <t>200</t>
  </si>
  <si>
    <t>6. Số lượng vật nuôi được quản lý trên hệ thống đăng ký cơ sở chăn nuôi của Bộ*</t>
  </si>
  <si>
    <t>Trâu</t>
  </si>
  <si>
    <t>201</t>
  </si>
  <si>
    <t>Bò</t>
  </si>
  <si>
    <t>202</t>
  </si>
  <si>
    <t>Trong đó: Bò sữa</t>
  </si>
  <si>
    <t>203</t>
  </si>
  <si>
    <t>Lợn</t>
  </si>
  <si>
    <t>204</t>
  </si>
  <si>
    <t>Gia cầm (gà, vịt, ngan)</t>
  </si>
  <si>
    <t>Nghìn con</t>
  </si>
  <si>
    <t>205</t>
  </si>
  <si>
    <t>Vật nuôi khác: ….......... (Đặc thù của Tỉnh)</t>
  </si>
  <si>
    <t>206</t>
  </si>
  <si>
    <t>2. Diện tích rừng bị thiệt hại</t>
  </si>
  <si>
    <t>207</t>
  </si>
  <si>
    <t xml:space="preserve">  Trong đó: Diện tích rừng bị cháy</t>
  </si>
  <si>
    <t>208</t>
  </si>
  <si>
    <t>1. Diện tích thủy sản mất trắng (bị thiệt hại từ 70% trở lên)</t>
  </si>
  <si>
    <t>209</t>
  </si>
  <si>
    <t>2. Số lồng, bè thủy sản mất trắng (bị thiệt hại từ 70% trở lên)</t>
  </si>
  <si>
    <t>210</t>
  </si>
  <si>
    <t>3. Cá tra thâm canh, bán thâm canh</t>
  </si>
  <si>
    <t>Diện tích thả nuôi</t>
  </si>
  <si>
    <t>211</t>
  </si>
  <si>
    <t>Diện tích thu hoạch</t>
  </si>
  <si>
    <t>212</t>
  </si>
  <si>
    <t xml:space="preserve">Diện tích mất trắng (bị thiệt hại từ 70% trở lên). </t>
  </si>
  <si>
    <t>213</t>
  </si>
  <si>
    <t>214</t>
  </si>
  <si>
    <t>215</t>
  </si>
  <si>
    <t>Diện tích bị thiệt hại dưới 70%</t>
  </si>
  <si>
    <t>216</t>
  </si>
  <si>
    <t>217</t>
  </si>
  <si>
    <t>218</t>
  </si>
  <si>
    <t>4. Tôm sú thâm canh, bán thâm canh</t>
  </si>
  <si>
    <t>219</t>
  </si>
  <si>
    <t>220</t>
  </si>
  <si>
    <t>221</t>
  </si>
  <si>
    <t>222</t>
  </si>
  <si>
    <t xml:space="preserve">Diện tích bị thiệt hại dưới 70%. </t>
  </si>
  <si>
    <t>223</t>
  </si>
  <si>
    <t>224</t>
  </si>
  <si>
    <t>225</t>
  </si>
  <si>
    <t>5. Tôm thẻ chân trắng siêu thâm canh, thâm canh, bán thâm canh</t>
  </si>
  <si>
    <t xml:space="preserve">Diện tích thả nuôi. </t>
  </si>
  <si>
    <t>226</t>
  </si>
  <si>
    <r>
      <rPr>
        <i/>
        <sz val="12"/>
        <rFont val="Times New Roman"/>
        <family val="1"/>
      </rPr>
      <t>Chia ra</t>
    </r>
    <r>
      <rPr>
        <sz val="12"/>
        <rFont val="Times New Roman"/>
        <family val="1"/>
      </rPr>
      <t>:+ Siêu thâm canh</t>
    </r>
  </si>
  <si>
    <t>227</t>
  </si>
  <si>
    <t xml:space="preserve">            + Thâm canh, bán thâm canh</t>
  </si>
  <si>
    <t>228</t>
  </si>
  <si>
    <t>229</t>
  </si>
  <si>
    <t>230</t>
  </si>
  <si>
    <t>231</t>
  </si>
  <si>
    <t>232</t>
  </si>
  <si>
    <t>233</t>
  </si>
  <si>
    <t>234</t>
  </si>
  <si>
    <t xml:space="preserve">6. Tôm quảng canh, quảng canh cải tiến </t>
  </si>
  <si>
    <t xml:space="preserve">Diện tích mặt nước nuôi </t>
  </si>
  <si>
    <t>235</t>
  </si>
  <si>
    <t>236</t>
  </si>
  <si>
    <t>237</t>
  </si>
  <si>
    <t>238</t>
  </si>
  <si>
    <t>239</t>
  </si>
  <si>
    <t>240</t>
  </si>
  <si>
    <t>241</t>
  </si>
  <si>
    <t>7. Số lượng cá tra giống được kiểm dịch</t>
  </si>
  <si>
    <t>Triệu con</t>
  </si>
  <si>
    <t>242</t>
  </si>
  <si>
    <t>8. Số lượng tôm giống được kiểm dịch</t>
  </si>
  <si>
    <t>243</t>
  </si>
  <si>
    <t>Trong đó: Tôm sú giống được kiểm dịch</t>
  </si>
  <si>
    <t>244</t>
  </si>
  <si>
    <t xml:space="preserve">               Tôm thẻ chân trắng giống được kiểm dịch</t>
  </si>
  <si>
    <t>245</t>
  </si>
  <si>
    <t xml:space="preserve">9. Diện tích thủy sản bị xâm nhập mặn </t>
  </si>
  <si>
    <t>246</t>
  </si>
  <si>
    <t>10. Số lượng tàu thuyền được đăng ký, đăng kiểm</t>
  </si>
  <si>
    <t>Chiếc</t>
  </si>
  <si>
    <t>247</t>
  </si>
  <si>
    <t>11. Số lượng tàu thuyền được gắn thiết bị hành trình</t>
  </si>
  <si>
    <t>248</t>
  </si>
  <si>
    <t>12. Số lượng tàu thuyền vi phạm IUU</t>
  </si>
  <si>
    <t>249</t>
  </si>
  <si>
    <t>*: Số liệu đầu con tại thời điểm  ngày 15 của tháng 3,5,9,11 (15/3, 15/5, 15/9, 15/11)</t>
  </si>
  <si>
    <t>Sản phẩm</t>
  </si>
  <si>
    <t>Đơn vị tính</t>
  </si>
  <si>
    <t xml:space="preserve">Lúa </t>
  </si>
  <si>
    <t>Tấn</t>
  </si>
  <si>
    <t xml:space="preserve">        + Lúa đông xuân </t>
  </si>
  <si>
    <t xml:space="preserve">        + Lúa hè thu</t>
  </si>
  <si>
    <t xml:space="preserve">        + Lúa thu đông, vụ ba </t>
  </si>
  <si>
    <t xml:space="preserve">        + Lúa mùa </t>
  </si>
  <si>
    <t xml:space="preserve">Ngô/bắp </t>
  </si>
  <si>
    <t xml:space="preserve">Sắn/Mỳ </t>
  </si>
  <si>
    <t xml:space="preserve">Mía </t>
  </si>
  <si>
    <t>Rau các loại</t>
  </si>
  <si>
    <t>Hoa các loại</t>
  </si>
  <si>
    <t>Cây  …............</t>
  </si>
  <si>
    <t>2. Cây lâu năm cho sản phẩm</t>
  </si>
  <si>
    <t xml:space="preserve">Điều </t>
  </si>
  <si>
    <t>Hồ tiêu</t>
  </si>
  <si>
    <t xml:space="preserve">Cao su </t>
  </si>
  <si>
    <t xml:space="preserve">Cà phê </t>
  </si>
  <si>
    <t xml:space="preserve">Chè búp </t>
  </si>
  <si>
    <t xml:space="preserve">Dừa </t>
  </si>
  <si>
    <t>Xoài</t>
  </si>
  <si>
    <t xml:space="preserve">Chuối </t>
  </si>
  <si>
    <t xml:space="preserve">Thanh long </t>
  </si>
  <si>
    <t xml:space="preserve">Dứa/thơm/khóm </t>
  </si>
  <si>
    <t>Sầu riêng</t>
  </si>
  <si>
    <t xml:space="preserve">Cam </t>
  </si>
  <si>
    <t>Bưởi</t>
  </si>
  <si>
    <t xml:space="preserve">Nhãn </t>
  </si>
  <si>
    <t xml:space="preserve">Vải </t>
  </si>
  <si>
    <t xml:space="preserve">Trâu </t>
  </si>
  <si>
    <t xml:space="preserve">Bò </t>
  </si>
  <si>
    <t xml:space="preserve">Lợn </t>
  </si>
  <si>
    <t xml:space="preserve">Gia cầm </t>
  </si>
  <si>
    <r>
      <rPr>
        <i/>
        <sz val="12"/>
        <rFont val="Times New Roman"/>
        <family val="1"/>
      </rPr>
      <t>Trong đó</t>
    </r>
    <r>
      <rPr>
        <sz val="12"/>
        <rFont val="Times New Roman"/>
        <family val="1"/>
      </rPr>
      <t>:  Gà</t>
    </r>
  </si>
  <si>
    <t xml:space="preserve">Trứng gia cầm </t>
  </si>
  <si>
    <t>1000 quả</t>
  </si>
  <si>
    <t xml:space="preserve">Sữa bò tươi </t>
  </si>
  <si>
    <t>Lít</t>
  </si>
  <si>
    <t xml:space="preserve">Diện tích rừng trồng mới tập trung </t>
  </si>
  <si>
    <t xml:space="preserve">Sản lượng gỗ khai thác </t>
  </si>
  <si>
    <r>
      <t>M</t>
    </r>
    <r>
      <rPr>
        <vertAlign val="superscript"/>
        <sz val="13"/>
        <rFont val="Times New Roman"/>
        <family val="1"/>
      </rPr>
      <t>3</t>
    </r>
  </si>
  <si>
    <t>Tổng sản lượng thủy sản</t>
  </si>
  <si>
    <t>Sản lượng nuôi trồng (**)</t>
  </si>
  <si>
    <r>
      <rPr>
        <i/>
        <sz val="12"/>
        <rFont val="Times New Roman"/>
        <family val="1"/>
      </rPr>
      <t>Trong đó:</t>
    </r>
    <r>
      <rPr>
        <sz val="12"/>
        <rFont val="Times New Roman"/>
        <family val="1"/>
      </rPr>
      <t xml:space="preserve">  + Cá tra </t>
    </r>
  </si>
  <si>
    <t xml:space="preserve">                 + Tôm sú </t>
  </si>
  <si>
    <t xml:space="preserve">                 + Tôm thẻ chân trắng </t>
  </si>
  <si>
    <t>Sản lượng khai thác</t>
  </si>
  <si>
    <r>
      <rPr>
        <i/>
        <sz val="12"/>
        <rFont val="Times New Roman"/>
        <family val="1"/>
      </rPr>
      <t xml:space="preserve">Trong đó: </t>
    </r>
    <r>
      <rPr>
        <sz val="12"/>
        <rFont val="Times New Roman"/>
        <family val="1"/>
      </rPr>
      <t xml:space="preserve">  Khai thác biển </t>
    </r>
  </si>
  <si>
    <t>*: Số liệu năm trước năm báo cáo được cập nhật khi có số liệu chính thức từ Tổng cục Thống kê</t>
  </si>
  <si>
    <t>**: Không bao gồm số lượng con giống</t>
  </si>
  <si>
    <t>Tên dự án/công trình</t>
  </si>
  <si>
    <t>Tên chủ đầu tư/ Ban quản lý dự án</t>
  </si>
  <si>
    <t>Thời gian hoàn thành/dự kiến hoàn thành</t>
  </si>
  <si>
    <t>Năng lực mới tăng</t>
  </si>
  <si>
    <t>Ghi chú</t>
  </si>
  <si>
    <t>Tháng</t>
  </si>
  <si>
    <t>Năm</t>
  </si>
  <si>
    <t>Năng lực/công suất thiết kế</t>
  </si>
  <si>
    <t>E</t>
  </si>
  <si>
    <t>F</t>
  </si>
  <si>
    <t>G</t>
  </si>
  <si>
    <t>H</t>
  </si>
  <si>
    <t>Mã ngành, Tên Ngành</t>
  </si>
  <si>
    <t xml:space="preserve">Phân theo ngành </t>
  </si>
  <si>
    <t>G. Bán buôn và bán lẻ; sửa chữa ô tô, mô tô, xe máy và xe có động cơ khác</t>
  </si>
  <si>
    <t xml:space="preserve">45. Bán, sửa chữa ô tô, mô tô, xe máy và xe có động cơ khác </t>
  </si>
  <si>
    <t>- Bán buôn ô tô, mô tô, xe máy và xe có động cơ khác</t>
  </si>
  <si>
    <t>- Bán lẻ ô tô, mô tô, xe máy và xe có động cơ khác</t>
  </si>
  <si>
    <t>- Doanh thu thuần sửa chữa ô tô, mô tô, xe máy và xe có động cơ khác</t>
  </si>
  <si>
    <t>46. Bán buôn (trừ ô tô, mô tô, xe máy và xe có động cơ khác)</t>
  </si>
  <si>
    <t>47. Bán lẻ (trừ ô tô, mô tô, xe máy và xe có động cơ khác)</t>
  </si>
  <si>
    <t>H. Vận tải kho bãi</t>
  </si>
  <si>
    <t>49. Vận tải đường sắt, đường bộ và vận tải đường ống</t>
  </si>
  <si>
    <t>50. Vận tải đường thuỷ</t>
  </si>
  <si>
    <t>51. Vận tải hàng không</t>
  </si>
  <si>
    <t>52. Kho bãi và các hoạt động hỗ trợ cho vận tải</t>
  </si>
  <si>
    <t>53. Bưu chính và chuyển phát</t>
  </si>
  <si>
    <t>I. Dịch vụ lưu trú và ăn uống</t>
  </si>
  <si>
    <t>55. Dịch vụ lưu trú</t>
  </si>
  <si>
    <t>56. Dịch vụ ăn uống</t>
  </si>
  <si>
    <t>J. Thông tin và truyền thông</t>
  </si>
  <si>
    <t>58. Hoạt động xuất bản</t>
  </si>
  <si>
    <t>59. Hoạt động điện ảnh, sản xuất chương trình truyền hình, ghi âm và xuất bản âm nhạc</t>
  </si>
  <si>
    <t>60. Hoạt động phát thanh, truyền hình</t>
  </si>
  <si>
    <t>61. Viễn Thông</t>
  </si>
  <si>
    <t>62. Lập trình máy tính, dịch vụ tư vấn và các hoạt động khác liên quan đến máy vi tính</t>
  </si>
  <si>
    <t>63. Hoạt động dịch vụ thông tin</t>
  </si>
  <si>
    <t>L. Hoạt động kinh doanh bất động sản</t>
  </si>
  <si>
    <t>68. Hoạt động kinh doanh bất động sản</t>
  </si>
  <si>
    <t>N. Hoạt động hành chính và dịch vụ hỗ trợ</t>
  </si>
  <si>
    <t>77. Cho thuê máy móc, thiết bị (không kèm người điều khiển); cho thuê đồ dùng cá nhân và gia đình; cho thuê tài sản vô hình phi tài chính</t>
  </si>
  <si>
    <t xml:space="preserve">78. Hoạt động dịch vụ lao động và việc làm                               </t>
  </si>
  <si>
    <t>79. Hoạt động của các đại lý du lịch, kinh doanh tua du lịch và các dịch vụ hỗ trợ, liên quan đến quảng bá và tổ chức tua du lịch</t>
  </si>
  <si>
    <t>80. Hoạt đông điều tra bảo đảm an toàn</t>
  </si>
  <si>
    <t>81. Hoạt động dịch vụ vệ sinh nhà cửa, công trình và cảnh quan</t>
  </si>
  <si>
    <t>82. Hoạt động hành chính, hỗ trợ văn phòng và các hoạt động hỗ trợ kinh doanh khác</t>
  </si>
  <si>
    <t>S. Hoạt động dịch vụ khác</t>
  </si>
  <si>
    <t>94. Hoạt động của các hiệp hội, tổ chức khác</t>
  </si>
  <si>
    <t>95. Sửa chữa máy tính, đồ dùng cá nhân và gia đình</t>
  </si>
  <si>
    <t>96. Hoạt động dịch vụ phục vụ cá nhân khác</t>
  </si>
  <si>
    <t>A. MỘT SỐ CHỈ TIÊU VỀ TIỀN TỆ, NGÂN HÀNG</t>
  </si>
  <si>
    <t xml:space="preserve">I. Dư nợ tín dụng </t>
  </si>
  <si>
    <t>1. Bằng đồng Việt Nam</t>
  </si>
  <si>
    <t xml:space="preserve"> + Ngắn hạn</t>
  </si>
  <si>
    <t xml:space="preserve"> + Trung và dài hạn</t>
  </si>
  <si>
    <t>2. Bằng ngoại tệ</t>
  </si>
  <si>
    <t>3. Tổng cộng (3=1+2)</t>
  </si>
  <si>
    <t xml:space="preserve"> + Ngắn hạn </t>
  </si>
  <si>
    <t xml:space="preserve"> + Trung và dài hạn </t>
  </si>
  <si>
    <t>II. Số dư huy động vốn</t>
  </si>
  <si>
    <t xml:space="preserve">2. Bằng ngoại tệ </t>
  </si>
  <si>
    <t>B. HOẠT ĐỘNG KINH DOANH XỔ SỐ</t>
  </si>
  <si>
    <t xml:space="preserve">1. Doanh thu thuần kinh doanh xổ số </t>
  </si>
  <si>
    <t xml:space="preserve">2. Chi phí trả thưởng </t>
  </si>
  <si>
    <t>C. BẢO HIỂM XÃ HỘI</t>
  </si>
  <si>
    <t xml:space="preserve">  Chi hoạt động của đơn vị </t>
  </si>
  <si>
    <t>DỰ ÁN/CÔNG TRÌNH DỰ KIẾN HOÀN THÀNH TRONG NĂM 2023</t>
  </si>
  <si>
    <t>…</t>
  </si>
  <si>
    <t>DỰ ÁN/CÔNG TRÌNH DỰ KIẾN HOÀN THÀNH TRONG NĂM 2024</t>
  </si>
  <si>
    <t>DỰ ÁN/CÔNG TRÌNH DỰ KIẾN HOÀN THÀNH TRONG NĂM 2025</t>
  </si>
  <si>
    <t>-</t>
  </si>
  <si>
    <t>Uớc tính năm 2024</t>
  </si>
  <si>
    <t>Ước tính năm 2025</t>
  </si>
  <si>
    <t xml:space="preserve">ÁP DỤNG CHO ỦY BAN NHÂN DÂN TỈNH, THÀNH PHỐ TRỰC THUỘC TRUNG ƯƠNG
</t>
  </si>
  <si>
    <r>
      <t xml:space="preserve">Mã ngành 
đầu tư
</t>
    </r>
    <r>
      <rPr>
        <i/>
        <sz val="10"/>
        <rFont val="Times New Roman"/>
        <family val="1"/>
      </rPr>
      <t>(VSIC 2018 
cấp 2)</t>
    </r>
  </si>
  <si>
    <r>
      <rPr>
        <b/>
        <sz val="10"/>
        <rFont val="Times New Roman"/>
        <family val="1"/>
      </rPr>
      <t xml:space="preserve">Mã chủ đầu tư
</t>
    </r>
    <r>
      <rPr>
        <i/>
        <sz val="10"/>
        <rFont val="Times New Roman"/>
        <family val="1"/>
      </rPr>
      <t>(1: Nhà nước; 2: Ngoài nhà nước; 3: FDI)</t>
    </r>
  </si>
  <si>
    <t>Thời gian 
khởi công</t>
  </si>
  <si>
    <r>
      <rPr>
        <b/>
        <sz val="10"/>
        <rFont val="Times New Roman"/>
        <family val="1"/>
      </rPr>
      <t xml:space="preserve">Tổng mức đầu tư
</t>
    </r>
    <r>
      <rPr>
        <sz val="10"/>
        <rFont val="Times New Roman"/>
        <family val="1"/>
      </rPr>
      <t>(</t>
    </r>
    <r>
      <rPr>
        <i/>
        <sz val="10"/>
        <rFont val="Times New Roman"/>
        <family val="1"/>
      </rPr>
      <t>Triệu đồng</t>
    </r>
    <r>
      <rPr>
        <sz val="10"/>
        <rFont val="Times New Roman"/>
        <family val="1"/>
      </rPr>
      <t>)</t>
    </r>
  </si>
  <si>
    <t>Sửa chữa nâng cấp cụm hồ chứa nước Cổ Hụ, Ô Rô và Văn Minh, huyện Lệ Thủy</t>
  </si>
  <si>
    <t>Ban QLDA ĐTXD&amp;PTQĐ huyện Lệ Thủy</t>
  </si>
  <si>
    <t>Đảm bảo</t>
  </si>
  <si>
    <t>Công trình</t>
  </si>
  <si>
    <t xml:space="preserve"> Nước sinh hoạt tập trung bản Mới, bản Xà Khía, bản Tăng Ký</t>
  </si>
  <si>
    <t>Hệ thống PCCC các đơn vị trên địa bàn huyện Lệ Thủy</t>
  </si>
  <si>
    <t>2022</t>
  </si>
  <si>
    <t>8</t>
  </si>
  <si>
    <t>2023</t>
  </si>
  <si>
    <t xml:space="preserve"> Sửa chữa, nâng cấp đường vào bản Bạch Đàn, xã Lâm Thủy, huyện Lệ Thủy</t>
  </si>
  <si>
    <t>Dự án sửa chữa nền, mặt đường Đường tỉnh 564 đoạn từ Km15+300-Km20</t>
  </si>
  <si>
    <t>Sở GTVT/Ban QLDA ĐTXD CTGT tỉnh Quảng Bình</t>
  </si>
  <si>
    <t>km</t>
  </si>
  <si>
    <t>Dự án thành phần 2: Đầu tư hoàn thiện QL.12A đoạn tránh nhà máy xi măng Sông Gianh</t>
  </si>
  <si>
    <t>Hạ tầng giao thông kết hợp kề chống sạt lở khu dân cư các bản (Ba Loóc, Bãi Dinh, K-Ai) dân tộc chứt xã Dân Hoá, huyện Minh Hoá</t>
  </si>
  <si>
    <t>Ban Dân tộc/BQLDA Đầu tư XD ngành NN&amp;PTNT tỉnh Quảng Bình</t>
  </si>
  <si>
    <t>Tuyến kè dài 492m; đường dài 600m</t>
  </si>
  <si>
    <t>Hạ tầng giao thông kết hợp lưới điện vào khu dân cư các bản (Lòm -K Chăm, Dộ Tà Vơng) dân tộc chứt xã Trọng Hoá, huyện Minh Hoá</t>
  </si>
  <si>
    <t>Tuyến đường dài 600m; Phần điện: Điện trung áp dài 14,092km; hạ áp 2,62km</t>
  </si>
  <si>
    <t>Dự án Nâng cấp, phát triển mạng diện rộng của tỉnh, xây dựng hệ thống giám sát an toàn thông tin mạng và phòng chống mã độc tập trung</t>
  </si>
  <si>
    <t>Chủ đầu tư: Sở TT&amp;TT Quảng Bình
Quản lý dự án: Trung tâm CNTT-TT Quảng Bình</t>
  </si>
  <si>
    <t xml:space="preserve"> - Thiết lập hệ thống mạng diện rộng của tỉnh đến 21 sở, ban, ngành và 08 huyện, thị xã, thành phố;
 - Xây dựng Hệ thống giám sát an toàn thông tin mạng và phòng chống mã độc tập trung đặt tại Trung tâm dữ liệu điện tử của tỉnh (có giám sát, phòng chống mã độc cho một bộ phận máy tính đầu cuối của các sở, ban, ngành cấp tỉnh và UBND cấp huyện); kết nối, chia sẻ dữ liệu với Trung tâm Giám sát An toàn không gian mạng Quốc gia</t>
  </si>
  <si>
    <t>Hệ thống</t>
  </si>
  <si>
    <t>Dự án Nâng cấp, triển khai, nhân rộng phần mềm quản lý hồ sơ cán bộ, công chức, viên chức tỉnh Quảng Bình</t>
  </si>
  <si>
    <t>Sở Nội vụ
 Quảng Bình</t>
  </si>
  <si>
    <t>Đường nối từ Quốc lộ 1A đến Quảng trường biển xã Ngư Thủy Bắc, huyện Lệ Thủy</t>
  </si>
  <si>
    <t>Khu lưu niệm Đại tướng Võ Nguyên Giáp (GĐ 1)</t>
  </si>
  <si>
    <t>Xây dựng tuyến đường giao thông liên xã từ xã Kim Thủy đi xã Ngân Thủy</t>
  </si>
  <si>
    <t>Nâng cấp, cải tạo, sửa chữa trường PTDTBT TH&amp;THCS Lâm Thủy và Trường PTDTNT Lệ Thủy</t>
  </si>
  <si>
    <t xml:space="preserve">Quy hoạch, sắp xếp, bố trí, ổn định dân cư ở những nơi cần thiết </t>
  </si>
  <si>
    <t xml:space="preserve"> Sửa chữa, nâng cấp đường dọc bờ sông Kiến Giang đoạn qua xã An Thủy và xã Lộc Thủy</t>
  </si>
  <si>
    <t>Dự án cầu Đức Nghĩa</t>
  </si>
  <si>
    <t>Dự án thành phần 1: Đầu tư xây dựng QL12A đoạn tránh thị xã Ba Đồn</t>
  </si>
  <si>
    <t>Dự án Chuyển đổi số, chính quyền điện tử và đô thị thông minh tỉnh Quảng Bình giai đoạn 2021-2025</t>
  </si>
  <si>
    <t>Chủ đầu tư: Sở TT&amp;TT Quảng Bình
Quản lý dự án: Công ty Cổ phần Tư vấn xây dựng Quảng Bình</t>
  </si>
  <si>
    <t xml:space="preserve"> - Bổ sung trang thiết bị, phần mềm phục vụ xây dựng hạ tầng công nghệ thông tin và Trung tâm dữ liệu điện tử dùng chung của tỉnh;
 - Đầu tư, mua sắm hệ thống trang thiết bị, phần mềm phục vụ công tác phát triển dịch vụ đô thị thông minh;
 - Đầu tư nâng cấp các hệ thống nền tảng phục vụ mục tiêu phát triển chính quyền điện tử hướng tới chính quyền số.</t>
  </si>
  <si>
    <t xml:space="preserve"> Cầu Lộc Thủy - An Thủy và đường hai đầu cầu</t>
  </si>
  <si>
    <t xml:space="preserve"> Xây dựng tuyến đường cứu hộ, cứu nạn các xã phía Nam huyện Lệ Thủy</t>
  </si>
  <si>
    <t xml:space="preserve"> Xây dựng hệ thống điện chiếu sáng trên địa bàn huyện Lệ Thủy</t>
  </si>
  <si>
    <t xml:space="preserve"> Xây dựng trụ sở xã Ngư Thủy</t>
  </si>
  <si>
    <t>Xây dựng hệ thống đường giao thông các xã Sơn Thủy, Hoa Thủy, thị trấn Nông trường Lệ Ninh</t>
  </si>
  <si>
    <t>Xây dựng tuyến đường 30 nối QL1A với đường về nhà lưu niệm Đại tướng Võ Nguyên Giáp</t>
  </si>
  <si>
    <t xml:space="preserve"> Xây dựng Trung tâm thể dục thể thao huyện Lệ Thủy</t>
  </si>
  <si>
    <t xml:space="preserve"> Xây dựng hồ Khe Luốc và Kè Tam Hương, huyện Lệ Thủy</t>
  </si>
  <si>
    <t xml:space="preserve"> Xây dựng hệ thống đường giao thông các xã Trường Thủy, Thái Thủy và Dương Thủy</t>
  </si>
  <si>
    <t>Xây dựng tuyến đường từ cầu Hói Cừa, xã An Thủy đi phía Tây huyện Lệ Thủy</t>
  </si>
  <si>
    <t>Dự án Đường và cầu vượt đường sắt trung tâm thành phố Đồng Hới</t>
  </si>
  <si>
    <t>Dự án nâng cấp tuyến đường Đường tỉnh 562</t>
  </si>
  <si>
    <t>TT</t>
  </si>
  <si>
    <t>CHỈ TIÊU</t>
  </si>
  <si>
    <t>ĐƠN VỊ</t>
  </si>
  <si>
    <t>Thực hiện năm 2020</t>
  </si>
  <si>
    <t>NĂM 2021</t>
  </si>
  <si>
    <t>NĂM 2022</t>
  </si>
  <si>
    <t>Thực hiện năm 2021</t>
  </si>
  <si>
    <t>Ước TH năm 2025</t>
  </si>
  <si>
    <t>Mục tiêu 2021-2025 (ĐH Đảng bộ tỉnh)</t>
  </si>
  <si>
    <t>CƠ QUAN 
BÁO CÁO</t>
  </si>
  <si>
    <t>DỰ KIẾN NĂM 2022 (BƯỚC 1)</t>
  </si>
  <si>
    <t>Mục tiêu</t>
  </si>
  <si>
    <t>Ước thực hiện (UTH) cả năm</t>
  </si>
  <si>
    <t>UTH cả năm so với thực hiện 2020 (%)</t>
  </si>
  <si>
    <t>So sánh</t>
  </si>
  <si>
    <t>So với mục tiêu 2021 (%)</t>
  </si>
  <si>
    <t>So với UTH 2021 (%)</t>
  </si>
  <si>
    <t>Ước thực hiện cả năm</t>
  </si>
  <si>
    <t>Ước thực hiện cả năm so với thực hiện 2021 (%)</t>
  </si>
  <si>
    <t>So với mục tiêu 2022 (%)</t>
  </si>
  <si>
    <t>So với ước thực hiện 2022 (%)</t>
  </si>
  <si>
    <t>Thực hiện đến năm 2025</t>
  </si>
  <si>
    <t>UTH 2021 Bước 1</t>
  </si>
  <si>
    <t>(1)</t>
  </si>
  <si>
    <t>(2)</t>
  </si>
  <si>
    <t>(3)</t>
  </si>
  <si>
    <t>(4)</t>
  </si>
  <si>
    <t>(5)</t>
  </si>
  <si>
    <t>(6)</t>
  </si>
  <si>
    <t>(7)=(6)/(4)</t>
  </si>
  <si>
    <t>(7)</t>
  </si>
  <si>
    <t>(8)</t>
  </si>
  <si>
    <t>(9)=(8)/(5)</t>
  </si>
  <si>
    <t>(10)=(8)/(6)</t>
  </si>
  <si>
    <t>(9)</t>
  </si>
  <si>
    <t>(12)</t>
  </si>
  <si>
    <t>%</t>
  </si>
  <si>
    <t>Không đạt</t>
  </si>
  <si>
    <t>NQ1</t>
  </si>
  <si>
    <t>NQ</t>
  </si>
  <si>
    <t>Sở Kế hoạch và Đầu tư</t>
  </si>
  <si>
    <t>Tỷ lệ lao động qua đào tạo</t>
  </si>
  <si>
    <t>Sở Lao động, Thương binh và Xã hội</t>
  </si>
  <si>
    <t>Trong đó: tỷ lệ lao động qua đào tạo có bằng cấp, chứng chỉ.</t>
  </si>
  <si>
    <t>Hộ nghèo theo chuẩn nghèo đa chiều</t>
  </si>
  <si>
    <t>Tỷ lệ hộ nghèo theo chuẩn nghèo đa chiều</t>
  </si>
  <si>
    <t>Đạt</t>
  </si>
  <si>
    <t>Mức giảm tỷ lệ hộ nghèo theo chuẩn nghèo đa chiều</t>
  </si>
  <si>
    <t>1,5-1,8</t>
  </si>
  <si>
    <t>Số hộ nghèo giảm hàng năm</t>
  </si>
  <si>
    <t>Hộ</t>
  </si>
  <si>
    <t>Sở Xây dựng</t>
  </si>
  <si>
    <t>Giải quyết việc làm hàng năm</t>
  </si>
  <si>
    <t>Người</t>
  </si>
  <si>
    <t>18.000-19.000</t>
  </si>
  <si>
    <t>Sở Lao động - Thương binh và Xã hội</t>
  </si>
  <si>
    <t>Tỷ lệ tham gia BHXH so với lực lượng lao động trong độ tuổi</t>
  </si>
  <si>
    <t>Sở Lao động - Thương binh và Xã hội phối hợp BHXH tỉnh</t>
  </si>
  <si>
    <t>Sở Văn hóa và Thể thao</t>
  </si>
  <si>
    <t>PHỤ LỤC
HỆ BIẾU THU THẬP THÔNG TIN  PHỤC VỤ XÂY DỰNG KỊCH BẢN TĂNG TRƯỞNG GIAI ĐOẠN 2023-2025 ÁP DỤNG ĐỐI VỚI ỦY BAN NHÂN DÂN CẤP TỈNH</t>
  </si>
  <si>
    <t xml:space="preserve"> (Kèm theo Báo cáo số          /BC-UBND ngày      /4/2023 của Ủy ban nhân dân tỉnh Quảng Bình)</t>
  </si>
  <si>
    <t>BIỂU SỐ 01: THU NGÂN SÁCH NHÀ NƯỚC TRÊN ĐỊA BÀN TỈNH QUẢNG BÌNH</t>
  </si>
  <si>
    <t>BIỂU SỐ 02: CHI NGÂN SÁCH NHÀ NƯỚC TRÊN ĐỊA BÀN TỈNH QUẢNG BÌNH</t>
  </si>
  <si>
    <t>BIỂU SỐ 03: MỘT SỐ CHỈ TIÊU VỀ TIỀN TỆ, NGÂN HÀNG, BẢO HIỂM TRÊN ĐỊA BÀN TỈNH QUẢNG BÌNH</t>
  </si>
  <si>
    <t>BIỂU SỐ 04: MỘT SỐ CHỈ TIÊU VỀ NÔNG, LÂM NGHIỆP VÀ THỦY SẢN TRÊN ĐỊA BÀN TỈNH QUẢNG BÌNH</t>
  </si>
  <si>
    <t>BIỂU SỐ 05: SẢN LƯỢNG NÔNG, LÂM NGHIỆP VÀ THỦY SẢN TRÊN ĐỊA BÀN TỈNH QUẢNG BÌNH</t>
  </si>
  <si>
    <t>BIỂU SỐ 06: NĂNG LỰC MỚI TĂNG CỦA CÁC DỰ ÁN/CÔNG TRÌNH HOÀN THÀNH/DỰ KIẾN HOÀN THÀNH TRONG GIAI ĐOẠN 2023-2025</t>
  </si>
  <si>
    <t>BIỂU SỐ 07: DOANH THU MỘT SỐ NGÀNH DỊCH VỤ TRÊN ĐỊA BÀN TỈNH QUẢNG BÌNH</t>
  </si>
  <si>
    <t>Kế hoạch 2025</t>
  </si>
  <si>
    <t>Đầu tư hoàn thiện hệ thống Hạ tầng Khu công nghiệp Bắc Đồng Hới (mở rộng)</t>
  </si>
  <si>
    <t>Ban QLKKT</t>
  </si>
  <si>
    <t>ha</t>
  </si>
  <si>
    <t>Hạ tầng kỹ thuật</t>
  </si>
  <si>
    <t>Khu đất ở Đông Hưng, xã Quảng Đông, Khu kinh tế Hòn La.</t>
  </si>
  <si>
    <t>Tạo quỹ đất thu hút các dự án đầu tư vào Khu công nghiệp Bắc Đồng Hới (giai đoạn 1)</t>
  </si>
  <si>
    <t>5</t>
  </si>
  <si>
    <t xml:space="preserve"> Đầu tư xây dựng các trục đường giao thông Khu công nghiệp Tây Bắc Quán Hàu 
Giai đoạn 3 (bổ sung)</t>
  </si>
  <si>
    <t>m</t>
  </si>
  <si>
    <t>Đường giao
 thông</t>
  </si>
  <si>
    <t>Hạ tầng Khu công nghiệp Bắc Đồng Hới (mở rộng)</t>
  </si>
  <si>
    <t>Hạ tầng 
kỹ thuật</t>
  </si>
  <si>
    <t>Dự án: Đầu tư xây dựng hệ thống hạ tầng kỹ thuật Khu kinh tế Hòn La</t>
  </si>
  <si>
    <t>Hạ tầng
 kỹ thuật</t>
  </si>
  <si>
    <t>Dự án thủy điện La Trọng</t>
  </si>
  <si>
    <t>Công ty CP Thủy điện Trường Thịnh</t>
  </si>
  <si>
    <t>MW/năm</t>
  </si>
  <si>
    <t xml:space="preserve">Dự án Nhà máy sản xuất viên nén gỗ Dũng Nguyệt Anh </t>
  </si>
  <si>
    <t>Công ty Cổ phần Dũng Nguyệt Anh</t>
  </si>
  <si>
    <t>1000m3/
năm</t>
  </si>
  <si>
    <t xml:space="preserve">KCN Tây Bắc Quán Hàu, Quảng Ninh </t>
  </si>
  <si>
    <t>Nhà máy giấy Quảng Bình</t>
  </si>
  <si>
    <t>Công ty CP Xenlulo Quảng Bình</t>
  </si>
  <si>
    <t>1000 tấn/
năm</t>
  </si>
  <si>
    <t xml:space="preserve">KCN Bang, huyện Lệ Thủy </t>
  </si>
  <si>
    <t>Nhà máy sản xuất viên nén năng lượng VINAFOR</t>
  </si>
  <si>
    <t>Công ty Cổ phần năng lượng xanh VINAFOR</t>
  </si>
  <si>
    <t>1000 m3
/năm</t>
  </si>
  <si>
    <t xml:space="preserve">Nhà máy sản xuất viên nén năng lượng Quảng Bình </t>
  </si>
  <si>
    <t xml:space="preserve">Công ty TNHH Năng lượng xanh Dohwa </t>
  </si>
  <si>
    <t>2017</t>
  </si>
  <si>
    <t>Nhà máy sản xuất gỗ công nghiệp</t>
  </si>
  <si>
    <t>Công ty TNHH SX vận tải TM tổng TH QB</t>
  </si>
  <si>
    <t>1000m2
/năm</t>
  </si>
  <si>
    <t>KCN Bắc
 Đồng Hới</t>
  </si>
  <si>
    <t>Dự án dây chuyền nghiền xi măng Văn Hóa (GĐ1: T9/2024; GĐ2: T5/2025)</t>
  </si>
  <si>
    <t>Nhà máy xi măng Quảng Phúc</t>
  </si>
  <si>
    <t>1000 tấn/Năm</t>
  </si>
  <si>
    <t>GĐ1: T9/2024, CS: 900 ngàn tấn/năm
GĐ2: 5/2025, CS: 900 ngàn tấn/năm</t>
  </si>
  <si>
    <t>Nhà máy may công nghiệp QT Quảng Bình</t>
  </si>
  <si>
    <t>Công ty cổ phần may mặc QT Quảng Bình</t>
  </si>
  <si>
    <t>6</t>
  </si>
  <si>
    <t>2024</t>
  </si>
  <si>
    <t>1000 SP/năm</t>
  </si>
  <si>
    <t>CCN Tiến Hóa, huyện Tuyên Hóa</t>
  </si>
  <si>
    <t>Nhà máy may và SX đồ gỗ Song Thủy</t>
  </si>
  <si>
    <t>Công ty TNHH Thương mại Tổng hợp Song Thủy</t>
  </si>
  <si>
    <t>4</t>
  </si>
  <si>
    <t>Nhà máy may xuất 
khẩu Tun Power (mở rộng)</t>
  </si>
  <si>
    <t>Công ty TNHH Tong 
Power Quảng Bình</t>
  </si>
  <si>
    <t>xã Quảng Phương, 
Quảng Trạch</t>
  </si>
  <si>
    <t>Nhà máy sản xuất viên nén năng lượng Trung Chính</t>
  </si>
  <si>
    <t>Công ty TNHH thương mại và xây dựng Trung Chính</t>
  </si>
  <si>
    <t>Xã Phú Định, huyện Bố Trạch</t>
  </si>
  <si>
    <t xml:space="preserve">Nhà máy Sản xuất Vôi công nghiệp Mai Thanh </t>
  </si>
  <si>
    <t>Công ty Cổ phần Mai Thanh Group</t>
  </si>
  <si>
    <t>1000 tấn
/năm</t>
  </si>
  <si>
    <t>Dự án Nhà Máy Nhiệt điện Quảng Trạch I</t>
  </si>
  <si>
    <t>Tập đoàn Điện lực Việt Nam</t>
  </si>
  <si>
    <t>2x600MW (Đang đề xuất điều chỉnh 2x701,5MW</t>
  </si>
  <si>
    <t>Tổ máy số 1 HT: T6/2025 (SL 6 tháng = 600x6,5/2= 1.950 triệu kWh)
Tổ máy số 2 HT: T12/2025</t>
  </si>
  <si>
    <t>SCT</t>
  </si>
  <si>
    <t>Chuẩn cũ</t>
  </si>
  <si>
    <t>16.619</t>
  </si>
  <si>
    <t>15.969</t>
  </si>
  <si>
    <t>21.000</t>
  </si>
  <si>
    <t>10.000</t>
  </si>
  <si>
    <t>20.000</t>
  </si>
  <si>
    <t>18.500</t>
  </si>
  <si>
    <t>4.000</t>
  </si>
  <si>
    <t>1.700</t>
  </si>
  <si>
    <t>Lao động đi làm việc nước ngoài theo hợp đồng giai đoạn 2021-2025</t>
  </si>
  <si>
    <t>17.000-18.000</t>
  </si>
  <si>
    <t>SNV</t>
  </si>
  <si>
    <t>STTTT</t>
  </si>
  <si>
    <t>DA XDHTKT tạo quỹ đất khu đất ở (lô I-OM4) TT Kiến Giang và xã Xuân Thủy, huyện Lệ Thủy</t>
  </si>
  <si>
    <t>DA KDC thôn Thượng Phong, xã Phong Thủy, huyện Lệ Thủy</t>
  </si>
  <si>
    <t>Phát triển quỹ đất xã Phong Thủy, huyện Lệ Thủy</t>
  </si>
  <si>
    <t xml:space="preserve">Khu dân cư xã Ngư Thủy Bắc, huyện Lệ Thủy  </t>
  </si>
  <si>
    <t xml:space="preserve">Khu dân cư xã Cam Thủy, huyện Lệ Thủy  </t>
  </si>
  <si>
    <t>DA hạ tầng KDC dọc tuyến đường trục chính từ Quốc lộ 12A đi cụm trung tâm các xã vùng Nam, thị xã Ba Đồn</t>
  </si>
  <si>
    <t>Ban QLDA ĐTXD&amp;PTQĐ thị xã Ba Đồn</t>
  </si>
  <si>
    <t>Hạ tầng kỹ thuật khu trung tâm xã Quảng Hòa, thị xã Ba Đồn (giai đoạn 1)</t>
  </si>
  <si>
    <t>PTQĐ tại KDC Đồng Cồn Trót, tổ dân phố Chính Trực, phường Quảng Long, thị xã Ba Đồn</t>
  </si>
  <si>
    <t>Phát triển quỹ đất KDC phía sau trụ sở UBND phường Quảng Thọ</t>
  </si>
  <si>
    <t>HTKT khu QHCT phát triển quỹ đất vùng Đồng Bàu, tổ dân phố Chính Trực, phường Quảng Long, thị xã Ba Đồn</t>
  </si>
  <si>
    <t>HTKT khu QHCT phát triển quỹ đất xứ đồng Cồn Đò thuộc tổ dân phố 8, phường Quảng Phong, thị xã Ba Đồn</t>
  </si>
  <si>
    <t>Dự án KDC phía Tây đường Hữu Nghị (gđ2)</t>
  </si>
  <si>
    <t>Dự án KDC phía Nam đường lên Cầu Nhật Lệ 2, xã Bảo Ninh</t>
  </si>
  <si>
    <t xml:space="preserve">Ban QLDA ĐTXD CTDD và CNQB </t>
  </si>
  <si>
    <t>Khu dân cư tại Trung tâm hành chính phường Đức Ninh Đông, thành phố Đồng Hới</t>
  </si>
  <si>
    <t>Dự án HTKT khu dân cư Hóc Sao, thôn Pháp Kệ, xã Quảng Phương, huyện Quảng Trạch (giai đoạn 2)</t>
  </si>
  <si>
    <t>Trung tâm PTQĐ huyện Quảng Trạch</t>
  </si>
  <si>
    <t>Dự án HTKT QHCT khu dân cư Đồng Nương, thôn Phú Lộc 3, xã Quảng Phú, huyện Quảng Trạch</t>
  </si>
  <si>
    <t>Dự án HTKT khu dân cư Đồng Kênh, xã Quảng Hưng, huyện Quảng Trạch</t>
  </si>
  <si>
    <t>Dự án HTKT khu Quy hoạch đất ở và đất thương mại dịch vụ tại khu vực thôn Tú Loan 1,2,3 xã Quảng Hưng, huyện Quảng Trạch (Giai đoạn 2)</t>
  </si>
  <si>
    <t>Dự án HTKT khu ở mới thôn Đông Hưng, xã Quảng Đông, huyện Quảng Trạch (Giai đoạn 1)</t>
  </si>
  <si>
    <t>HTKT khu quy hoạch chi tiết khu dân cư thôn Tân An, xã Quảng Thanh, huyện Quảng Trạch</t>
  </si>
  <si>
    <t>HTKT khu quy hoạch chi tiết phân lô đất ở khu vực Đồng Vời, thôn Thanh Lương, xã Quảng Xuân, huyện Quảng Trạch</t>
  </si>
  <si>
    <t>HTKT khu tái định cư và tạo quỹ đất phía Tây Nam trung tâm huyện lỵ mới huyện Quảng Trạch (giai đoạn 2)</t>
  </si>
  <si>
    <t>Dự án phát triển quỹ đất tại thôn Tam Đa, xã Tiến Hóa, huyện Tuyên Hóa</t>
  </si>
  <si>
    <t>Ban QLDA ĐTXD&amp;PTQĐ huyện Tuyên Hóa</t>
  </si>
  <si>
    <t>HTKT khu dân cư phía Bắc đường 12A, thôn Tây Trúc, xã Tiến Hóa, huyện Tuyên Hóa</t>
  </si>
  <si>
    <t>Dự án phát triển quỹ đất tại tiểu khu Đồng Văn, thị trấn Đồng Lê, huyện Tuyên Hóa</t>
  </si>
  <si>
    <t>DA HTKT khu DC Nương Trần, xã Đại Trạch, huyện Bố Trạch</t>
  </si>
  <si>
    <t>Ban QLDA ĐTXD&amp;PTQĐ huyện Bố Trạch</t>
  </si>
  <si>
    <t>DA khai thác quỹ đất PT KCHT KV phía Nam sông phường Bún, TT Hoàn Lão, huyện Bố Trạch</t>
  </si>
  <si>
    <t>Dự án Hạ tầng phát triển quỹ đất ở khu vực ngã ba thị trấn Hoàn Lão, huyện Bố Trạch</t>
  </si>
  <si>
    <t>DA KDC phía Bắc đường Lê Lợi, phường Bắc Nghĩa, TP Đồng Hới</t>
  </si>
  <si>
    <t>Trung tâm PTQĐ - Sở TN&amp;MT</t>
  </si>
  <si>
    <t>Dự án tạo quỹ đất KDC phía Đông Nam đường Cao Thắng, xã Lộc Ninh, thành phố Đồng Hới</t>
  </si>
  <si>
    <t>TQĐ Khu dân cư phía Tây Bắc Phan Bá Vành, phường Băc Nghĩa, thành phố Đồng Hới</t>
  </si>
  <si>
    <t>Xây dựng hạ tầng kỹ thuật khu dân cư xã Phong Thủy, huyện Lệ Thủy</t>
  </si>
  <si>
    <t xml:space="preserve">Khu dân cư thôn Thanh Mỹ, xã Thanh Thủy, huyện Lệ Thủy  </t>
  </si>
  <si>
    <t xml:space="preserve">Khu dân cư thôn Phan Xá, xã Xuân Thủy, huyện Lệ Thủy  </t>
  </si>
  <si>
    <t>Xây dựng HTKT khu dân cư phía Nam đường Mai - An, Tổ dân phố Xuân Giang, thị trấn Kiến Giang, huyện Lệ Thủy</t>
  </si>
  <si>
    <t>Khu dân cư thôn Đông Thành, xã Liên Thủy, huyện Lệ Thủy</t>
  </si>
  <si>
    <t>Phát triển quỹ đất KDC phía Bắc phường Quảng Long, TX Ba Đồn (GĐ 2)</t>
  </si>
  <si>
    <t>HTKT khu trung tâm thị xã Quảng Hòa, giai đoạn 2</t>
  </si>
  <si>
    <t>DA ĐTXD KDC ven sông Lệ Kỳ dọc theo tuyến đường 36m, phường Đức Ninh Đông</t>
  </si>
  <si>
    <t xml:space="preserve">Khu dân cư thôn Tân Định, Hiển Trung, xã Hải Ninh, huyện Quảng Ninh </t>
  </si>
  <si>
    <t>Ban QLDA ĐTXD&amp;PTQĐ huyện Quảng Ninh</t>
  </si>
  <si>
    <t>DA XDHTKT tạo quỹ đất tại xã Vĩnh Ninh, huyện Quảng Ninh</t>
  </si>
  <si>
    <t>Dự án khu đất ở Đông Hưng, xã Quảng Đông, Khu kinh tế Hòn La</t>
  </si>
  <si>
    <t>Ban quản lý khu kinh tế Quảng Bình</t>
  </si>
  <si>
    <t xml:space="preserve">Dự án XD HTKT khu phức hợp đô thị mới phía Đông Bắc đường BOT vượt lũ </t>
  </si>
  <si>
    <t>KDC phía Tây Nam đường Trương Pháp, xã Quang Phú, TP Đồng Hới</t>
  </si>
  <si>
    <t>Sở xây dựng</t>
  </si>
  <si>
    <t>TQĐ Khu dân cư phía Nam đường Lý Thái Tổ, phường Bắc Nghĩa, thành phố Đồng Hới</t>
  </si>
  <si>
    <t>TQĐ khu dân cư phía Đông Nam đường Tạ Quang Bửu, phường Nam Lý, TP Đồng Hới</t>
  </si>
  <si>
    <t>QPTĐ</t>
  </si>
  <si>
    <t>BQL KKT</t>
  </si>
  <si>
    <t>UTH giai đoạn 2021-2023</t>
  </si>
  <si>
    <t>UTH đến năm 2023</t>
  </si>
  <si>
    <t>BQ giai đoạn 2021-2023</t>
  </si>
  <si>
    <t xml:space="preserve">Đánh giá khả năng thực hiện </t>
  </si>
  <si>
    <t>Đường từ phía Nam cầu Quảng Hải đi Lạc Giao thuộc Dự án Hạ tầng cơ bản cho phát triển toàn diện các tỉnh Nghệ An, Hà Tĩnh, Quảng Bình và Quảng Trị - Tiểu dự án tỉnh Quảng Bình</t>
  </si>
  <si>
    <t>Sở Kế hoạch và Đầu tư/ Ban Quản lý dự án Hạ tầng cơ bản cho phát triển toàn diện tỉnh Quảng Bình</t>
  </si>
  <si>
    <t>Tuyến đường du lịch kết nối Thành phố Đồng Hới với vùng Nam tỉnh Quảng Bình (Tuyến An Sơn, BOT - Ngư Thủy Bắc) thuộc Dự án Hạ tầng cơ bản cho phát triển toàn diện các tỉnh Nghệ An, Hà Tĩnh, Quảng Bình và Quảng Trị - Tiểu dự án tỉnh Quảng Bình</t>
  </si>
  <si>
    <t>-Tuyến An Sơn: 3,2 km;
-Tuyến BOT-NTB: 3,7 km;
- Bãi tắm Tân Hải: 5835m2</t>
  </si>
  <si>
    <t>Nâng cấp và mở rộng cảng cá sông Gianh, huyện Bố Trạch thuộc Dự án Hạ tầng cơ bản cho phát triển toàn diện các tỉnh Nghệ An, Hà Tĩnh, Quảng Bình và Quảng Trị - Tiểu dự án tỉnh Quảng Bình</t>
  </si>
  <si>
    <t>Dự án Hạ tầng kỹ thuật Khu tái định cư Công trình Cầu Nhật Lệ 3 và đường 2 đầu cầu</t>
  </si>
  <si>
    <t>SKHĐT</t>
  </si>
  <si>
    <t>Nâng cấp hệ thống tưới tiêu và thoát lũ sông Kênh Kịa, thị xã Ba Đồn và huyện Quảng Trạch thuộc Dự án Hạ tầng cơ bản cho phát triển toàn diện các tỉnh Nghệ An, Hà Tĩnh, Quảng Bình và Quảng Trị - Tiểu dự án tỉnh Quảng Bình</t>
  </si>
  <si>
    <t>Đường nối từ đường tránh QL1A với nhánh Đông đường Hồ Chí Minh thuộc Dự án Hạ tầng cơ bản cho phát triển toàn diện các tỉnh Nghệ An, Hà Tĩnh, Quảng Bình và Quảng Trị - Tiểu dự án tỉnh Quảng Bình</t>
  </si>
  <si>
    <t>Đường từ xã Lộc Ninh đi Khu công nghiệp Tây Bắc Đồng Hới thuộc Dự án Hạ tầng cơ bản cho phát triển toàn diện các tỉnh Nghệ An, Hà Tĩnh, Quảng Bình và Quảng Trị - Tiểu dự án tỉnh Quảng Bình</t>
  </si>
  <si>
    <t xml:space="preserve">Đường du lịch Dinh Mười, huyện Quảng Ninh thuộc Dự án Hạ tầng cơ bản cho phát triển toàn diện các tỉnh Nghệ An, Hà Tĩnh, Quảng Bình và Quảng Trị - Tiểu dự án tỉnh Quảng Bình		</t>
  </si>
  <si>
    <t>Tuyến đường du lịch kết nối Thành phố Đồng Hới với vùng Nam tỉnh Quảng Bình (Tuyến Bảo Ninh - Hải Ninh) thuộc Dự án Hạ tầng cơ bản cho phát triển toàn diện các tỉnh Nghệ An, Hà Tĩnh, Quảng Bình và Quảng Trị - Tiểu dự án tỉnh Quảng Bình</t>
  </si>
  <si>
    <t>Tuyến đường Phú Hải - Lương Ninh</t>
  </si>
  <si>
    <t>BQ giai đoạn 2021-2025</t>
  </si>
  <si>
    <t>Xã hội</t>
  </si>
  <si>
    <t>Dự án: Trung tâm Thể dục Thể thao tỉnh Quảng Bình</t>
  </si>
  <si>
    <t>Dự án: Cải tạo nâng cấp các hạng mục trong khuôn viên Khu Lăng mộ Lễ Thành Hầu Thượng Đẵng Thần Nguyễn Hữu Cảnh</t>
  </si>
  <si>
    <t>Dự án: Tuyến đường dạo, cây xanh, điện chiếu sáng, hệ thống thoát nước thải vòng ngoài Hồ thành Đồng Hới</t>
  </si>
  <si>
    <t xml:space="preserve"> Dự án: Bảo tồn, giữ gìn bảo vệ cảnh quan môi trường cho di tích khảo cổ Bàu Tró</t>
  </si>
  <si>
    <t>Nhà thi đấu 2500 chổ ngồi</t>
  </si>
  <si>
    <t>2025</t>
  </si>
  <si>
    <t>Đường dạo</t>
  </si>
  <si>
    <t>1,5km</t>
  </si>
  <si>
    <t>SVHTT</t>
  </si>
  <si>
    <t>Năm 2023</t>
  </si>
  <si>
    <t>UTH cả năm so với thực hiện 2022 (%)</t>
  </si>
  <si>
    <t>UTH cả
năm</t>
  </si>
  <si>
    <t>UTH 6 tháng đầu năm</t>
  </si>
  <si>
    <t>Dự kiến năm 2024</t>
  </si>
  <si>
    <t>So với mục tiêu 2023 (%)</t>
  </si>
  <si>
    <t>So với UTH 2023 (%)</t>
  </si>
  <si>
    <t>(Chú thích)</t>
  </si>
  <si>
    <t>(8)=(7)/(4)</t>
  </si>
  <si>
    <t>(10)=(9)/(5)</t>
  </si>
  <si>
    <t>(11)=(9)/(7)</t>
  </si>
  <si>
    <t>(13)</t>
  </si>
  <si>
    <t>Nhiệm vụ</t>
  </si>
  <si>
    <t xml:space="preserve">Cơ quan chủ trì </t>
  </si>
  <si>
    <t>Thời gian thực hiện</t>
  </si>
  <si>
    <t>Đang thực hiện &amp; thời gian dự kiến hoàn thành (nếu có)</t>
  </si>
  <si>
    <t>I.</t>
  </si>
  <si>
    <t>Các nhiệm vụ trọng tâm năm 2023 và các khâu đột phá giai đoạn 2021-2025</t>
  </si>
  <si>
    <t>Quý I/2023</t>
  </si>
  <si>
    <t>Tiếp tục triển khai quyết liệt, có hiệu quả các nhiệm vụ năm 2023 và Tổ chức sơ kết 03 năm (2021 - 2023) Kế hoạch số 463/KH-UBND ngày 30/3/2021 thực hiện Chương trình hành động số 04-CTr/TU ngày 09/12/2020 của Ban Chấp hành Đảng bộ tỉnh về phát triển nguồn nhân lực và nâng cao chất lượng cán bộ, nhiệm kỳ 2020-2025.</t>
  </si>
  <si>
    <t>Sở Lao động, TB&amp;XH</t>
  </si>
  <si>
    <t>Quý III/2023</t>
  </si>
  <si>
    <t>Quý IV/2023</t>
  </si>
  <si>
    <t>Tham mưu xây dựng Kế hoạch thực hiện Chiến lược phát triển giáo dục nghề nghiệp giai đoạn 2023 - 2030, tầm nhìn đến năm 2045 trên địa bàn tỉnh Quảng Bình</t>
  </si>
  <si>
    <t>Quý II/2023</t>
  </si>
  <si>
    <t>Lĩnh vực Văn hóa, xã hội</t>
  </si>
  <si>
    <t>Tham mưu xây dựng Kế hoạch phát triển thị trường lao động đến năm 2025</t>
  </si>
  <si>
    <t>Tham mưu trình UBND tỉnh ban hành Quy chế quản lý các công trình ghi công liệt sĩ trên địa bàn tỉnh</t>
  </si>
  <si>
    <t>Tham mưu UBND tỉnh trình Chính phủ hỗ trợ gạo cứu đói và phân bổ gạo cho Nhân dân trong dịp Tết Nguyên đán và thời kỳ giáp hạt 2023; tham mưu triển khai các hoạt động thăm tặng quà cho người nghèo, đối tượng bảo trợ xã hội, các cơ sở trợ giúp xã hội trong dịp Tết Nguyên đán 2023</t>
  </si>
  <si>
    <t>Xây dựng Nghị quyết HĐND tỉnh quy định đối tượng người khuyết tật thần kinh, tâm thần đặc biệt nặng đang hưởng đang hưởng lương hưu, trợ cấp bảo hiểm xã hội, trợ cấp ưu đãi người có công với cách mạng vào chăm sóc, nuôi dưỡng tại Trung tâm Chăm sóc và phục hồi chức năng cho người tâm thần tỉnh</t>
  </si>
  <si>
    <t>Xây dựng Nghị quyết của HĐND về Quy định các khoản đóng góp, chế độ miễn, giảm, hỗ trợ đối với người cai nghiện ma tuý tự nguyện tại Cơ sở Cai nghiện ma tuý tỉnh</t>
  </si>
  <si>
    <t xml:space="preserve">Tham mưu kế hoạch giao chỉ tiêu phấn đấu giảm tỷ lệ hộ nghèo, hộ cận nghèo năm 2023 </t>
  </si>
  <si>
    <t>Tham mưu UBND tỉnh ban hành Kế hoạch triển khai thực hiện công tác Bình đẳng giới và Vì sự tiến bộ của phụ nữ năm 2023</t>
  </si>
  <si>
    <t>Tiếp nhận và an táng hài cốt liệt sĩ Quân tình nguyện và Chuyên gia Việt Nam hy sinh ở Lào về nước</t>
  </si>
  <si>
    <t>Tổ chức giám sát, đánh giá 6 tháng năm 2023, giữa kỳ thực hiện chương trình mục tiêu quốc gia giảm nghèo bền vững giai đoạn 2021 - 2025</t>
  </si>
  <si>
    <t>Quý II, IV/2023</t>
  </si>
  <si>
    <t>Thanh tra, kiểm tra việc chấp hành pháp luật lao động, bảo hiểm xã hội đối với 10 doanh nghiệp trên địa bàn tỉnh (theo phê duyệt của Chủ tịch UBND tỉnh)</t>
  </si>
  <si>
    <t>Tham mưu xây dựng Đề án Hỗ trợ nguồn vốn giải quyết việc làm từ ngân sách địa phương giai đoạn 2023 - 2025</t>
  </si>
  <si>
    <t>V</t>
  </si>
  <si>
    <t>Lĩnh vực Nội chính - Tư pháp</t>
  </si>
  <si>
    <t>Các sở, ngành và địa phương</t>
  </si>
  <si>
    <t>Tiếp tục triển khai thực hiện nghiêm các quy định về trách nhiệm và xử lý trách nhiệm đối với người đứng đầu và cấp phó của người đứng đầu theo Quy định số 01-QĐ/TU ngày 03/3/2016 của Ban Thường vụ Tỉnh ủy.</t>
  </si>
  <si>
    <t>Kết quả thực hiện</t>
  </si>
  <si>
    <t>Đã hoàn thành và VB ban hành 
(nếu có)</t>
  </si>
  <si>
    <t>Không/ngừng thực hiện &amp; Lý do</t>
  </si>
  <si>
    <t>Thực hiện 2016-2020</t>
  </si>
  <si>
    <t>(Chuẩn mới)</t>
  </si>
  <si>
    <t>(14)</t>
  </si>
  <si>
    <t>(15)</t>
  </si>
  <si>
    <t>92,5</t>
  </si>
  <si>
    <t>18.501</t>
  </si>
  <si>
    <t>18.502</t>
  </si>
  <si>
    <t>108,1</t>
  </si>
  <si>
    <t xml:space="preserve">Đã hoàn thành (Quyết định số 80/QĐ-BCĐ ngày 8/5/2023 về việc ban hành Chương trình công tác năm 2023 của BCĐ chương trình phát triển nguồn nhân lực tỉnh;  Tờ trình số 341/TTr-SLĐTBXH ngày 19/6/2023 tham mưu BCS Đảng UBND tỉnh xây dựng Báo cáo Sơ kết việc thực hiện Chương trình hành động số 04-CTr/TU, ngày 09/12/2020 của Ban Chấp hành Đảng bộ tỉnh về phát triển nguồn nhân lực và nâng cao chất lượng công tác cán bộ) </t>
  </si>
  <si>
    <t>Đã hoàn thành  (Kế hoạch số 1146/KH-UBND ngày 13/6/2023 của UBND tỉnh về việc triển khai Chiến lược phát triển giáo dục nghề nghiệp giai đoạn 2023 - 2030, tầm nhìn đến 2045 trên địa bàn tỉnh).</t>
  </si>
  <si>
    <t>Đã hoàn thành. (Kế hoạch số 171/KH-UBND ngày 14/2/2023 của UBND tỉnh về việc hỗ trợ phát triển thị trường lao động đến năm 2030 trên địa bàn tỉnh)</t>
  </si>
  <si>
    <t>Đang thực hiện và dự kiến hoàn thành trong tháng 10/2023</t>
  </si>
  <si>
    <t>Phòng thực hiện</t>
  </si>
  <si>
    <t>NCC</t>
  </si>
  <si>
    <t>BTTETN</t>
  </si>
  <si>
    <t>VP</t>
  </si>
  <si>
    <t>Thực hiện trong quí III, dự kiến hoàn thành trong tháng 9/2023</t>
  </si>
  <si>
    <t>Đã hoàn thành, UBND tỉnh ủy quyền cho Sở LĐTBXH ban hành văn bản (Công văn số 457/SLĐTBXH-VP và Công văn số 460/SLĐTBXH-VP ngày 03/4/2023)</t>
  </si>
  <si>
    <t>Đã thực hiện và hoàn thành việc lấy phiếu trách nhiệm nghười đứng đầu, cấp phó người đứng đầu diện BTVTU, BCSĐ UBND tỉnh, diện Lãnh đạo Sở quản lý vào cuối năm 2022</t>
  </si>
  <si>
    <t>Đã hoàn thành</t>
  </si>
  <si>
    <t>Đã dự thảo xong, đang rà soát lại để tham mưu trình UBND tỉnh ban hành</t>
  </si>
  <si>
    <t>Chuyển sang phiên họp HĐND tỉnh cuối năm do nguồn lực chưa đảm bảo</t>
  </si>
  <si>
    <t>Tạm dùng do nguồn lực chưa đảm bảo</t>
  </si>
  <si>
    <t>(Chuẩn cũ; theo chuẩn mới là 10.177)</t>
  </si>
  <si>
    <t>(Chuẩn cũ, theo chuẩn mới bình quân khoảng 2540 hộ)</t>
  </si>
  <si>
    <t>Chuẩn giai đoạn 2021-2025</t>
  </si>
  <si>
    <t>69,5</t>
  </si>
  <si>
    <t>70,5</t>
  </si>
  <si>
    <t>30,5</t>
  </si>
  <si>
    <t>31,5</t>
  </si>
  <si>
    <t>68,7</t>
  </si>
  <si>
    <r>
      <t xml:space="preserve">Phụ lục II-BIỂU 01: ĐÁNH GIÁ CÁC CHỈ TIÊU KINH TẾ - XÃ HỘI NĂM 2023, DỰ KIẾN NĂM 2024 TỈNH QUẢNG BÌNH
</t>
    </r>
    <r>
      <rPr>
        <i/>
        <sz val="14"/>
        <rFont val="Times New Roman"/>
        <family val="1"/>
      </rPr>
      <t>(Kèm theo Báo cáo số 423/BC-SLĐTBXH ngày 18 /7/2023 của Sở Lao động - Thương binh và Xã hội tỉnh Quảng Bình)</t>
    </r>
  </si>
  <si>
    <t>3.802</t>
  </si>
  <si>
    <t>2.045</t>
  </si>
  <si>
    <t>2.070</t>
  </si>
  <si>
    <t>2.260</t>
  </si>
  <si>
    <t>5.000</t>
  </si>
  <si>
    <t>1.000</t>
  </si>
  <si>
    <t>12.855</t>
  </si>
  <si>
    <t>10.810</t>
  </si>
  <si>
    <t>12.100</t>
  </si>
  <si>
    <t>8.740</t>
  </si>
  <si>
    <t>6.480</t>
  </si>
  <si>
    <t>11.108</t>
  </si>
  <si>
    <t>3.700</t>
  </si>
  <si>
    <r>
      <t xml:space="preserve">Phụ lục II-BIỂU 02: TÌNH HÌNH THỰC HIỆN CÁC NHIỆM VỤ TẠI KẾ HOẠCH SỐ 26/KH-UBND CỦA UBND TỈNH THỰC HIỆN NGHỊ QUYẾT SỐ 01/NQ-CP CỦA CHÍNH PHỦ
</t>
    </r>
    <r>
      <rPr>
        <i/>
        <sz val="13"/>
        <color theme="1"/>
        <rFont val="Times New Roman"/>
        <family val="1"/>
      </rPr>
      <t>(Kèm theo Báo cáo số 423/BC-SLĐTBXH ngày 18 /7/2023 của Sở Lao động - Thương binh và Xã hội tỉnh Quảng Bình)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</si>
</sst>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_-* #,##0.00\ _₫_-;\-* #,##0.00\ _₫_-;_-* &quot;-&quot;??\ _₫_-;_-@_-"/>
    <numFmt numFmtId="165" formatCode="_-* #,##0\ _₫_-;\-* #,##0\ _₫_-;_-* &quot;-&quot;??\ _₫_-;_-@_-"/>
    <numFmt numFmtId="166" formatCode="#\ ###\ ###.0"/>
    <numFmt numFmtId="167" formatCode="#,##0.0;[Red]#,##0.0"/>
    <numFmt numFmtId="168" formatCode="#,##0;[Red]#,##0"/>
    <numFmt numFmtId="169" formatCode="#,##0.00;[Red]#,##0.00"/>
    <numFmt numFmtId="170" formatCode="0.0"/>
    <numFmt numFmtId="171" formatCode="_(* #,##0_);_(* \(#,##0\);_(* &quot;-&quot;??_);_(@_)"/>
    <numFmt numFmtId="172" formatCode="_(* #,##0.00_);_(* \(#,##0.00\);_(* &quot;-&quot;???_);_(@_)"/>
    <numFmt numFmtId="173" formatCode="_-* #,##0_-;\-* #,##0_-;_-* &quot;-&quot;??_-;_-@_-"/>
    <numFmt numFmtId="174" formatCode="_(* #,##0.000_);_(* \(#,##0.000\);_(* &quot;-&quot;??_);_(@_)"/>
    <numFmt numFmtId="175" formatCode="#,##0.000"/>
  </numFmts>
  <fonts count="55" x14ac:knownFonts="1">
    <font>
      <sz val="11"/>
      <color theme="1"/>
      <name val="Calibri"/>
      <family val="2"/>
      <scheme val="minor"/>
    </font>
    <font>
      <b/>
      <sz val="12"/>
      <color theme="1"/>
      <name val="Calibri Light"/>
      <family val="1"/>
      <scheme val="major"/>
    </font>
    <font>
      <sz val="12"/>
      <color theme="1"/>
      <name val="Calibri Light"/>
      <family val="1"/>
      <scheme val="major"/>
    </font>
    <font>
      <sz val="12"/>
      <color theme="1"/>
      <name val="Times New Roman"/>
      <family val="1"/>
    </font>
    <font>
      <b/>
      <sz val="12"/>
      <color theme="1"/>
      <name val="Times New Roman"/>
      <family val="1"/>
    </font>
    <font>
      <i/>
      <sz val="12"/>
      <color theme="1"/>
      <name val="Times New Roman"/>
      <family val="1"/>
    </font>
    <font>
      <sz val="10"/>
      <name val="Arial"/>
      <family val="2"/>
    </font>
    <font>
      <sz val="12"/>
      <name val=".VnTime"/>
      <family val="2"/>
    </font>
    <font>
      <b/>
      <i/>
      <sz val="12"/>
      <color theme="1"/>
      <name val="Times New Roman"/>
      <family val="1"/>
    </font>
    <font>
      <sz val="11"/>
      <color theme="1"/>
      <name val="Calibri"/>
      <family val="2"/>
      <scheme val="minor"/>
    </font>
    <font>
      <b/>
      <sz val="14"/>
      <color theme="1"/>
      <name val="Times New Roman"/>
      <family val="1"/>
    </font>
    <font>
      <b/>
      <sz val="13"/>
      <color theme="1"/>
      <name val="Times New Roman"/>
      <family val="1"/>
    </font>
    <font>
      <i/>
      <sz val="11.5"/>
      <color theme="1"/>
      <name val="Times New Roman"/>
      <family val="1"/>
    </font>
    <font>
      <b/>
      <i/>
      <sz val="13"/>
      <color theme="1"/>
      <name val="Times New Roman"/>
      <family val="1"/>
    </font>
    <font>
      <i/>
      <sz val="12"/>
      <name val="Times New Roman"/>
      <family val="1"/>
    </font>
    <font>
      <b/>
      <sz val="11"/>
      <color theme="1"/>
      <name val="Times New Roman"/>
      <family val="1"/>
    </font>
    <font>
      <sz val="12"/>
      <name val="Calibri Light"/>
      <family val="1"/>
      <scheme val="major"/>
    </font>
    <font>
      <sz val="12"/>
      <name val="Times New Roman"/>
      <family val="1"/>
    </font>
    <font>
      <b/>
      <sz val="12"/>
      <name val="Times New Roman"/>
      <family val="1"/>
    </font>
    <font>
      <b/>
      <sz val="12"/>
      <name val="Calibri Light"/>
      <family val="1"/>
      <scheme val="major"/>
    </font>
    <font>
      <sz val="11"/>
      <color theme="1"/>
      <name val="Arial"/>
      <family val="2"/>
    </font>
    <font>
      <sz val="10"/>
      <name val="Times New Roman"/>
      <family val="1"/>
    </font>
    <font>
      <b/>
      <sz val="12"/>
      <color rgb="FFFF0000"/>
      <name val="Calibri Light"/>
      <family val="1"/>
      <scheme val="major"/>
    </font>
    <font>
      <b/>
      <sz val="11"/>
      <name val="Times New Roman"/>
      <family val="1"/>
    </font>
    <font>
      <sz val="13"/>
      <name val="Times New Roman"/>
      <family val="1"/>
    </font>
    <font>
      <vertAlign val="superscript"/>
      <sz val="13"/>
      <name val="Times New Roman"/>
      <family val="1"/>
    </font>
    <font>
      <b/>
      <i/>
      <sz val="12"/>
      <name val="Times New Roman"/>
      <family val="1"/>
    </font>
    <font>
      <sz val="12"/>
      <color rgb="FFFF0000"/>
      <name val="Times New Roman"/>
      <family val="1"/>
    </font>
    <font>
      <b/>
      <sz val="10"/>
      <name val="Times New Roman"/>
      <family val="1"/>
    </font>
    <font>
      <i/>
      <sz val="10"/>
      <name val="Times New Roman"/>
      <family val="1"/>
    </font>
    <font>
      <sz val="11"/>
      <name val="Times New Roman"/>
      <family val="1"/>
    </font>
    <font>
      <b/>
      <sz val="12"/>
      <color theme="1"/>
      <name val="Calibri Light"/>
      <family val="2"/>
      <scheme val="major"/>
    </font>
    <font>
      <i/>
      <sz val="14"/>
      <color theme="1"/>
      <name val="Times New Roman"/>
      <family val="1"/>
    </font>
    <font>
      <b/>
      <sz val="12"/>
      <name val="Times New Roman"/>
      <family val="1"/>
      <charset val="163"/>
    </font>
    <font>
      <b/>
      <i/>
      <sz val="12"/>
      <color rgb="FFFF0000"/>
      <name val="Times New Roman"/>
      <family val="1"/>
      <charset val="163"/>
    </font>
    <font>
      <sz val="11"/>
      <name val="Arial"/>
      <family val="2"/>
    </font>
    <font>
      <sz val="12"/>
      <name val="Calibri"/>
      <family val="2"/>
    </font>
    <font>
      <b/>
      <sz val="14"/>
      <name val="Times New Roman"/>
      <family val="1"/>
    </font>
    <font>
      <sz val="14"/>
      <name val="Times New Roman"/>
      <family val="1"/>
    </font>
    <font>
      <b/>
      <sz val="14"/>
      <color rgb="FFFF0000"/>
      <name val="Times New Roman"/>
      <family val="1"/>
    </font>
    <font>
      <b/>
      <sz val="12"/>
      <color rgb="FFFF0000"/>
      <name val="Times New Roman"/>
      <family val="1"/>
    </font>
    <font>
      <sz val="14"/>
      <color rgb="FFFF0000"/>
      <name val="Times New Roman"/>
      <family val="1"/>
    </font>
    <font>
      <b/>
      <i/>
      <sz val="14"/>
      <color rgb="FFFF0000"/>
      <name val="Times New Roman"/>
      <family val="1"/>
    </font>
    <font>
      <b/>
      <i/>
      <sz val="12"/>
      <color rgb="FFFF0000"/>
      <name val="Times New Roman"/>
      <family val="1"/>
    </font>
    <font>
      <b/>
      <i/>
      <sz val="14"/>
      <name val="Times New Roman"/>
      <family val="1"/>
    </font>
    <font>
      <i/>
      <sz val="14"/>
      <name val="Times New Roman"/>
      <family val="1"/>
    </font>
    <font>
      <sz val="12"/>
      <color rgb="FF000000"/>
      <name val="Times New Roman"/>
      <family val="1"/>
    </font>
    <font>
      <sz val="12"/>
      <name val="Times New Roman"/>
      <family val="1"/>
    </font>
    <font>
      <b/>
      <sz val="12"/>
      <name val="Times New Roman"/>
      <family val="1"/>
    </font>
    <font>
      <sz val="11"/>
      <name val="Calibri"/>
      <family val="2"/>
    </font>
    <font>
      <sz val="11"/>
      <name val="Calibri"/>
      <family val="2"/>
      <scheme val="minor"/>
    </font>
    <font>
      <b/>
      <sz val="13"/>
      <name val="Times New Roman"/>
      <family val="1"/>
    </font>
    <font>
      <sz val="12"/>
      <color theme="1"/>
      <name val="Calibri"/>
      <family val="2"/>
      <scheme val="minor"/>
    </font>
    <font>
      <sz val="14"/>
      <color theme="1"/>
      <name val="Calibri"/>
      <family val="2"/>
      <scheme val="minor"/>
    </font>
    <font>
      <i/>
      <sz val="13"/>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bottom style="hair">
        <color auto="1"/>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s>
  <cellStyleXfs count="15">
    <xf numFmtId="0" fontId="0" fillId="0" borderId="0"/>
    <xf numFmtId="0" fontId="6" fillId="0" borderId="0"/>
    <xf numFmtId="0" fontId="7" fillId="0" borderId="0"/>
    <xf numFmtId="0" fontId="7" fillId="0" borderId="0"/>
    <xf numFmtId="0" fontId="6" fillId="0" borderId="0"/>
    <xf numFmtId="164" fontId="9" fillId="0" borderId="0" applyFont="0" applyFill="0" applyBorder="0" applyAlignment="0" applyProtection="0"/>
    <xf numFmtId="0" fontId="20" fillId="0" borderId="0"/>
    <xf numFmtId="0" fontId="9" fillId="0" borderId="0"/>
    <xf numFmtId="0" fontId="9" fillId="0" borderId="0"/>
    <xf numFmtId="0" fontId="9" fillId="0" borderId="0"/>
    <xf numFmtId="0" fontId="6"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6" fillId="0" borderId="0"/>
  </cellStyleXfs>
  <cellXfs count="415">
    <xf numFmtId="0" fontId="0" fillId="0" borderId="0" xfId="0"/>
    <xf numFmtId="0" fontId="2" fillId="0" borderId="0" xfId="0" applyFont="1"/>
    <xf numFmtId="0" fontId="1" fillId="0" borderId="0" xfId="0" applyFont="1"/>
    <xf numFmtId="0" fontId="3" fillId="0" borderId="0" xfId="0" applyFont="1"/>
    <xf numFmtId="0" fontId="2" fillId="0" borderId="0" xfId="0" applyFont="1" applyAlignment="1">
      <alignment horizontal="center" vertical="center"/>
    </xf>
    <xf numFmtId="0" fontId="3" fillId="0" borderId="1" xfId="0" applyFont="1" applyBorder="1"/>
    <xf numFmtId="0" fontId="15" fillId="0" borderId="1" xfId="0" applyFont="1" applyBorder="1" applyAlignment="1">
      <alignment horizontal="center" vertical="center" wrapText="1"/>
    </xf>
    <xf numFmtId="0" fontId="16" fillId="0" borderId="0" xfId="0" applyFont="1"/>
    <xf numFmtId="0" fontId="17" fillId="0" borderId="0" xfId="0" applyFont="1" applyAlignment="1">
      <alignment horizontal="left" indent="2"/>
    </xf>
    <xf numFmtId="0" fontId="17" fillId="0" borderId="0" xfId="0" applyFont="1"/>
    <xf numFmtId="0" fontId="16"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wrapText="1" indent="2"/>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0" xfId="0" applyFont="1" applyAlignment="1">
      <alignment horizontal="center"/>
    </xf>
    <xf numFmtId="0" fontId="19" fillId="0" borderId="0" xfId="0" applyFont="1"/>
    <xf numFmtId="0" fontId="17"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2" xfId="6" applyFont="1" applyBorder="1" applyAlignment="1">
      <alignment horizontal="left" indent="1"/>
    </xf>
    <xf numFmtId="0" fontId="17" fillId="0" borderId="5" xfId="6" applyFont="1" applyBorder="1" applyAlignment="1">
      <alignment horizontal="center" wrapText="1"/>
    </xf>
    <xf numFmtId="0" fontId="17" fillId="0" borderId="5" xfId="6" quotePrefix="1" applyFont="1" applyBorder="1" applyAlignment="1">
      <alignment horizontal="center" wrapText="1"/>
    </xf>
    <xf numFmtId="0" fontId="17" fillId="0" borderId="2" xfId="0" applyFont="1" applyBorder="1" applyAlignment="1">
      <alignment horizontal="center" vertical="center" wrapText="1"/>
    </xf>
    <xf numFmtId="0" fontId="17" fillId="0" borderId="2" xfId="0" quotePrefix="1" applyFont="1" applyBorder="1" applyAlignment="1">
      <alignment horizontal="center" vertical="center" wrapText="1"/>
    </xf>
    <xf numFmtId="0" fontId="17" fillId="0" borderId="2" xfId="6" applyFont="1" applyBorder="1" applyAlignment="1">
      <alignment horizontal="left" wrapText="1" indent="1"/>
    </xf>
    <xf numFmtId="0" fontId="17" fillId="0" borderId="2" xfId="0" applyFont="1" applyBorder="1" applyAlignment="1">
      <alignment horizontal="left" vertical="center" wrapText="1" indent="1"/>
    </xf>
    <xf numFmtId="0" fontId="17" fillId="0" borderId="2"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 xfId="6" applyFont="1" applyBorder="1" applyAlignment="1">
      <alignment horizontal="left" wrapText="1" indent="1"/>
    </xf>
    <xf numFmtId="0" fontId="17" fillId="0" borderId="3" xfId="0" quotePrefix="1" applyFont="1" applyBorder="1" applyAlignment="1">
      <alignment horizontal="center" vertical="center" wrapText="1"/>
    </xf>
    <xf numFmtId="0" fontId="17" fillId="0" borderId="5" xfId="6" applyFont="1" applyBorder="1" applyAlignment="1">
      <alignment horizontal="left" indent="1"/>
    </xf>
    <xf numFmtId="0" fontId="17" fillId="0" borderId="5" xfId="0" quotePrefix="1" applyFont="1" applyBorder="1" applyAlignment="1">
      <alignment horizontal="center" vertical="center" wrapText="1"/>
    </xf>
    <xf numFmtId="0" fontId="16" fillId="0" borderId="0" xfId="0" applyFont="1" applyAlignment="1">
      <alignment vertical="center"/>
    </xf>
    <xf numFmtId="0" fontId="17" fillId="0" borderId="10" xfId="0" quotePrefix="1" applyFont="1" applyBorder="1" applyAlignment="1">
      <alignment horizontal="center" vertical="center" wrapText="1"/>
    </xf>
    <xf numFmtId="0" fontId="17" fillId="0" borderId="11" xfId="6" applyFont="1" applyBorder="1" applyAlignment="1">
      <alignment horizontal="center" wrapText="1"/>
    </xf>
    <xf numFmtId="0" fontId="17" fillId="0" borderId="10"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8" fillId="0" borderId="5" xfId="6" applyFont="1" applyBorder="1" applyAlignment="1">
      <alignment horizontal="left" vertical="center"/>
    </xf>
    <xf numFmtId="0" fontId="17" fillId="0" borderId="5" xfId="6" applyFont="1" applyBorder="1" applyAlignment="1">
      <alignment horizontal="left" wrapText="1" indent="1"/>
    </xf>
    <xf numFmtId="0" fontId="17" fillId="0" borderId="11" xfId="0" applyFont="1" applyBorder="1" applyAlignment="1">
      <alignment horizontal="center" vertical="center" wrapText="1"/>
    </xf>
    <xf numFmtId="0" fontId="17" fillId="0" borderId="11" xfId="0" quotePrefix="1" applyFont="1" applyBorder="1" applyAlignment="1">
      <alignment horizontal="center" vertical="center" wrapText="1"/>
    </xf>
    <xf numFmtId="0" fontId="17" fillId="0" borderId="5" xfId="0" applyFont="1" applyBorder="1" applyAlignment="1">
      <alignment horizontal="center"/>
    </xf>
    <xf numFmtId="0" fontId="16" fillId="0" borderId="0" xfId="0" applyFont="1" applyAlignment="1">
      <alignment horizontal="left"/>
    </xf>
    <xf numFmtId="0" fontId="17" fillId="0" borderId="2" xfId="0" applyFont="1" applyBorder="1" applyAlignment="1">
      <alignment horizontal="center" vertical="center"/>
    </xf>
    <xf numFmtId="0" fontId="17" fillId="0" borderId="2" xfId="0" applyFont="1" applyBorder="1" applyAlignment="1">
      <alignment horizontal="center"/>
    </xf>
    <xf numFmtId="0" fontId="17" fillId="0" borderId="3" xfId="0" applyFont="1" applyBorder="1" applyAlignment="1">
      <alignment horizontal="center" vertical="center"/>
    </xf>
    <xf numFmtId="0" fontId="17" fillId="0" borderId="3" xfId="0" applyFont="1" applyBorder="1" applyAlignment="1">
      <alignment horizontal="center"/>
    </xf>
    <xf numFmtId="0" fontId="17" fillId="0" borderId="11" xfId="6" applyFont="1" applyBorder="1" applyAlignment="1">
      <alignment horizontal="left" wrapText="1" indent="1"/>
    </xf>
    <xf numFmtId="0" fontId="17" fillId="0" borderId="11" xfId="0" applyFont="1" applyBorder="1" applyAlignment="1">
      <alignment horizontal="center"/>
    </xf>
    <xf numFmtId="0" fontId="17" fillId="0" borderId="10" xfId="6" applyFont="1" applyBorder="1" applyAlignment="1">
      <alignment horizontal="left" wrapText="1" indent="1"/>
    </xf>
    <xf numFmtId="0" fontId="16" fillId="0" borderId="0" xfId="0" applyFont="1" applyAlignment="1">
      <alignment horizontal="left" vertical="center"/>
    </xf>
    <xf numFmtId="0" fontId="16" fillId="0" borderId="1" xfId="0" applyFont="1" applyBorder="1" applyAlignment="1">
      <alignment horizontal="center" vertical="center"/>
    </xf>
    <xf numFmtId="0" fontId="21" fillId="0" borderId="11" xfId="0" applyFont="1" applyBorder="1" applyAlignment="1">
      <alignment horizontal="center" vertical="center" wrapText="1"/>
    </xf>
    <xf numFmtId="0" fontId="18" fillId="0" borderId="3" xfId="0" applyFont="1" applyBorder="1" applyAlignment="1">
      <alignment horizontal="center"/>
    </xf>
    <xf numFmtId="0" fontId="21" fillId="0" borderId="5" xfId="0" applyFont="1" applyBorder="1" applyAlignment="1">
      <alignment horizontal="center" vertical="center" wrapText="1"/>
    </xf>
    <xf numFmtId="0" fontId="18" fillId="0" borderId="5" xfId="0" applyFont="1" applyBorder="1" applyAlignment="1">
      <alignment horizontal="center"/>
    </xf>
    <xf numFmtId="0" fontId="21" fillId="0" borderId="2" xfId="0" applyFont="1" applyBorder="1" applyAlignment="1">
      <alignment horizontal="center" vertical="center" wrapText="1"/>
    </xf>
    <xf numFmtId="0" fontId="17" fillId="0" borderId="9" xfId="0" applyFont="1" applyBorder="1" applyAlignment="1">
      <alignment horizontal="center" vertical="center"/>
    </xf>
    <xf numFmtId="0" fontId="18" fillId="0" borderId="2" xfId="0" applyFont="1" applyBorder="1" applyAlignment="1">
      <alignment horizontal="center"/>
    </xf>
    <xf numFmtId="0" fontId="17" fillId="0" borderId="2" xfId="6" applyFont="1" applyBorder="1" applyAlignment="1">
      <alignment horizontal="left" vertical="top" wrapText="1" indent="1"/>
    </xf>
    <xf numFmtId="0" fontId="17" fillId="0" borderId="2" xfId="6" applyFont="1" applyBorder="1" applyAlignment="1">
      <alignment horizontal="left" vertical="justify" wrapText="1" indent="1"/>
    </xf>
    <xf numFmtId="0" fontId="18" fillId="0" borderId="5" xfId="0" applyFont="1" applyBorder="1" applyAlignment="1">
      <alignment horizontal="center" vertical="center"/>
    </xf>
    <xf numFmtId="0" fontId="22" fillId="0" borderId="0" xfId="0" applyFont="1"/>
    <xf numFmtId="0" fontId="16" fillId="0" borderId="0" xfId="0" applyFont="1" applyAlignment="1">
      <alignment horizontal="center" vertical="center"/>
    </xf>
    <xf numFmtId="0" fontId="18" fillId="0" borderId="0" xfId="6" applyFont="1" applyAlignment="1">
      <alignment horizontal="center" vertical="center"/>
    </xf>
    <xf numFmtId="0" fontId="18" fillId="0" borderId="1" xfId="6" applyFont="1" applyBorder="1" applyAlignment="1">
      <alignment horizontal="center" vertical="center"/>
    </xf>
    <xf numFmtId="0" fontId="18" fillId="0" borderId="5" xfId="6" applyFont="1" applyBorder="1" applyAlignment="1">
      <alignment horizontal="center" vertical="center"/>
    </xf>
    <xf numFmtId="0" fontId="18" fillId="0" borderId="2" xfId="6" applyFont="1" applyBorder="1" applyAlignment="1">
      <alignment horizontal="left"/>
    </xf>
    <xf numFmtId="0" fontId="18" fillId="0" borderId="2" xfId="6" applyFont="1" applyBorder="1"/>
    <xf numFmtId="0" fontId="17" fillId="0" borderId="2" xfId="6" applyFont="1" applyBorder="1"/>
    <xf numFmtId="0" fontId="17" fillId="0" borderId="0" xfId="6" applyFont="1"/>
    <xf numFmtId="0" fontId="17" fillId="0" borderId="2" xfId="6" applyFont="1" applyBorder="1" applyAlignment="1">
      <alignment horizontal="center" wrapText="1"/>
    </xf>
    <xf numFmtId="0" fontId="17" fillId="0" borderId="2" xfId="6" quotePrefix="1" applyFont="1" applyBorder="1" applyAlignment="1">
      <alignment horizontal="center"/>
    </xf>
    <xf numFmtId="166" fontId="17" fillId="0" borderId="2" xfId="6" applyNumberFormat="1" applyFont="1" applyBorder="1"/>
    <xf numFmtId="0" fontId="14" fillId="0" borderId="2" xfId="6" applyFont="1" applyBorder="1"/>
    <xf numFmtId="0" fontId="14" fillId="0" borderId="0" xfId="6" applyFont="1"/>
    <xf numFmtId="0" fontId="18" fillId="0" borderId="0" xfId="6" applyFont="1"/>
    <xf numFmtId="0" fontId="17" fillId="0" borderId="2" xfId="6" applyFont="1" applyBorder="1" applyAlignment="1">
      <alignment horizontal="center"/>
    </xf>
    <xf numFmtId="0" fontId="17" fillId="0" borderId="2" xfId="6" applyFont="1" applyBorder="1" applyAlignment="1">
      <alignment wrapText="1"/>
    </xf>
    <xf numFmtId="0" fontId="26" fillId="0" borderId="0" xfId="6" applyFont="1"/>
    <xf numFmtId="0" fontId="17" fillId="0" borderId="3" xfId="6" applyFont="1" applyBorder="1"/>
    <xf numFmtId="0" fontId="17" fillId="0" borderId="3" xfId="6" quotePrefix="1" applyFont="1" applyBorder="1" applyAlignment="1">
      <alignment horizontal="center"/>
    </xf>
    <xf numFmtId="0" fontId="2" fillId="0" borderId="0" xfId="0" applyFont="1" applyAlignment="1">
      <alignment wrapText="1"/>
    </xf>
    <xf numFmtId="0" fontId="14" fillId="0" borderId="4" xfId="0" applyFont="1" applyBorder="1" applyAlignment="1">
      <alignment vertical="center" wrapText="1"/>
    </xf>
    <xf numFmtId="0" fontId="17" fillId="0" borderId="1" xfId="10" applyFont="1" applyBorder="1" applyAlignment="1">
      <alignment horizontal="center" vertical="center"/>
    </xf>
    <xf numFmtId="0" fontId="26" fillId="0" borderId="1" xfId="10" applyFont="1" applyBorder="1" applyAlignment="1">
      <alignment horizontal="center" vertical="center" wrapText="1"/>
    </xf>
    <xf numFmtId="0" fontId="18" fillId="0" borderId="1" xfId="10" applyFont="1" applyBorder="1" applyAlignment="1">
      <alignment horizontal="center" vertical="center"/>
    </xf>
    <xf numFmtId="0" fontId="23" fillId="0" borderId="1" xfId="10" applyFont="1" applyBorder="1" applyAlignment="1">
      <alignment horizontal="left" vertical="center" wrapText="1"/>
    </xf>
    <xf numFmtId="0" fontId="30" fillId="0" borderId="1" xfId="10" quotePrefix="1" applyFont="1" applyBorder="1" applyAlignment="1">
      <alignment horizontal="center" vertical="center" wrapText="1"/>
    </xf>
    <xf numFmtId="0" fontId="17" fillId="0" borderId="1" xfId="0" applyFont="1" applyBorder="1" applyAlignment="1">
      <alignment horizontal="left" vertical="center" wrapText="1"/>
    </xf>
    <xf numFmtId="0" fontId="14" fillId="0" borderId="1" xfId="0" quotePrefix="1" applyFont="1" applyBorder="1" applyAlignment="1">
      <alignment horizontal="left" vertical="center" wrapText="1"/>
    </xf>
    <xf numFmtId="0" fontId="18" fillId="0" borderId="1" xfId="10" applyFont="1" applyBorder="1" applyAlignment="1">
      <alignment horizontal="left" vertical="center" wrapText="1"/>
    </xf>
    <xf numFmtId="0" fontId="17" fillId="0" borderId="1" xfId="10" applyFont="1" applyBorder="1" applyAlignment="1">
      <alignment vertical="center" wrapText="1"/>
    </xf>
    <xf numFmtId="0" fontId="17" fillId="0" borderId="1" xfId="10" applyFont="1" applyBorder="1" applyAlignment="1">
      <alignment vertical="center"/>
    </xf>
    <xf numFmtId="0" fontId="17" fillId="0" borderId="1" xfId="10" applyFont="1" applyBorder="1" applyAlignment="1" applyProtection="1">
      <alignment horizontal="left" vertical="center" wrapText="1"/>
      <protection hidden="1"/>
    </xf>
    <xf numFmtId="0" fontId="17" fillId="0" borderId="1" xfId="10" applyFont="1" applyBorder="1" applyAlignment="1">
      <alignment horizontal="left" vertical="center" wrapText="1"/>
    </xf>
    <xf numFmtId="0" fontId="24" fillId="0" borderId="2" xfId="0" applyFont="1" applyBorder="1" applyAlignment="1">
      <alignment horizontal="center" vertical="center"/>
    </xf>
    <xf numFmtId="0" fontId="4" fillId="0" borderId="0" xfId="0" applyFont="1" applyAlignment="1">
      <alignment vertical="center" wrapText="1"/>
    </xf>
    <xf numFmtId="0" fontId="17" fillId="0" borderId="0" xfId="10" applyFont="1" applyAlignment="1">
      <alignment horizontal="center" vertical="center"/>
    </xf>
    <xf numFmtId="0" fontId="17" fillId="0" borderId="0" xfId="10" applyFont="1" applyAlignment="1">
      <alignment vertical="justify" wrapText="1"/>
    </xf>
    <xf numFmtId="0" fontId="30" fillId="0" borderId="0" xfId="10" quotePrefix="1" applyFont="1" applyAlignment="1">
      <alignment horizontal="center" vertical="center" wrapText="1"/>
    </xf>
    <xf numFmtId="0" fontId="30" fillId="0" borderId="1" xfId="10" applyFont="1" applyBorder="1" applyAlignment="1" applyProtection="1">
      <alignment vertical="justify"/>
      <protection hidden="1"/>
    </xf>
    <xf numFmtId="0" fontId="3" fillId="2" borderId="1" xfId="0" applyFont="1" applyFill="1" applyBorder="1" applyAlignment="1">
      <alignment wrapText="1"/>
    </xf>
    <xf numFmtId="0" fontId="31" fillId="0" borderId="1" xfId="0" applyFont="1" applyBorder="1" applyAlignment="1">
      <alignment horizontal="center" vertical="center"/>
    </xf>
    <xf numFmtId="0" fontId="32" fillId="0" borderId="0" xfId="0" applyFont="1"/>
    <xf numFmtId="168" fontId="17" fillId="0" borderId="2" xfId="0" applyNumberFormat="1" applyFont="1" applyBorder="1"/>
    <xf numFmtId="168" fontId="17" fillId="0" borderId="1" xfId="0" applyNumberFormat="1" applyFont="1" applyBorder="1" applyAlignment="1">
      <alignment horizontal="center" vertical="center"/>
    </xf>
    <xf numFmtId="168" fontId="17" fillId="0" borderId="5" xfId="0" applyNumberFormat="1" applyFont="1" applyBorder="1" applyAlignment="1">
      <alignment horizontal="center"/>
    </xf>
    <xf numFmtId="168" fontId="17" fillId="0" borderId="2" xfId="0" applyNumberFormat="1" applyFont="1" applyBorder="1" applyAlignment="1">
      <alignment horizontal="center"/>
    </xf>
    <xf numFmtId="168" fontId="17" fillId="0" borderId="10" xfId="0" applyNumberFormat="1" applyFont="1" applyBorder="1" applyAlignment="1">
      <alignment horizontal="center"/>
    </xf>
    <xf numFmtId="168" fontId="17" fillId="0" borderId="3" xfId="0" applyNumberFormat="1" applyFont="1" applyBorder="1" applyAlignment="1">
      <alignment horizontal="center"/>
    </xf>
    <xf numFmtId="168" fontId="17" fillId="0" borderId="11" xfId="0" applyNumberFormat="1" applyFont="1" applyBorder="1" applyAlignment="1">
      <alignment horizontal="center"/>
    </xf>
    <xf numFmtId="168" fontId="17" fillId="0" borderId="5" xfId="0" applyNumberFormat="1" applyFont="1" applyBorder="1" applyAlignment="1">
      <alignment horizontal="center" vertical="center"/>
    </xf>
    <xf numFmtId="168" fontId="17" fillId="0" borderId="2" xfId="0" applyNumberFormat="1" applyFont="1" applyBorder="1" applyAlignment="1">
      <alignment horizontal="center" vertical="center"/>
    </xf>
    <xf numFmtId="168" fontId="17" fillId="0" borderId="10" xfId="0" applyNumberFormat="1" applyFont="1" applyBorder="1" applyAlignment="1">
      <alignment horizontal="center" vertical="center"/>
    </xf>
    <xf numFmtId="168" fontId="17" fillId="0" borderId="3" xfId="0" applyNumberFormat="1" applyFont="1" applyBorder="1" applyAlignment="1">
      <alignment horizontal="center" vertical="center"/>
    </xf>
    <xf numFmtId="168" fontId="17" fillId="0" borderId="2" xfId="6" applyNumberFormat="1" applyFont="1" applyBorder="1"/>
    <xf numFmtId="168" fontId="14" fillId="0" borderId="2" xfId="6" applyNumberFormat="1" applyFont="1" applyBorder="1"/>
    <xf numFmtId="168" fontId="17" fillId="0" borderId="2" xfId="0" applyNumberFormat="1" applyFont="1" applyBorder="1" applyAlignment="1">
      <alignment horizontal="center" vertical="center" wrapText="1"/>
    </xf>
    <xf numFmtId="168" fontId="16" fillId="0" borderId="2" xfId="0" applyNumberFormat="1" applyFont="1" applyBorder="1" applyAlignment="1">
      <alignment horizontal="center"/>
    </xf>
    <xf numFmtId="169" fontId="17" fillId="0" borderId="2" xfId="0" applyNumberFormat="1" applyFont="1" applyBorder="1" applyAlignment="1">
      <alignment horizontal="center" vertical="center" wrapText="1"/>
    </xf>
    <xf numFmtId="167" fontId="17" fillId="0" borderId="2" xfId="0" applyNumberFormat="1" applyFont="1" applyBorder="1" applyAlignment="1">
      <alignment horizontal="center" vertical="center"/>
    </xf>
    <xf numFmtId="167" fontId="17" fillId="0" borderId="3" xfId="0" applyNumberFormat="1" applyFont="1" applyBorder="1" applyAlignment="1">
      <alignment horizontal="center" vertical="center"/>
    </xf>
    <xf numFmtId="167" fontId="17" fillId="0" borderId="5" xfId="0" applyNumberFormat="1" applyFont="1" applyBorder="1" applyAlignment="1">
      <alignment horizontal="center"/>
    </xf>
    <xf numFmtId="167" fontId="17" fillId="0" borderId="2" xfId="0" applyNumberFormat="1" applyFont="1" applyBorder="1" applyAlignment="1">
      <alignment horizontal="center"/>
    </xf>
    <xf numFmtId="167" fontId="17" fillId="0" borderId="10" xfId="0" applyNumberFormat="1" applyFont="1" applyBorder="1" applyAlignment="1">
      <alignment horizontal="center"/>
    </xf>
    <xf numFmtId="167" fontId="17" fillId="0" borderId="3" xfId="0" applyNumberFormat="1" applyFont="1" applyBorder="1" applyAlignment="1">
      <alignment horizontal="center"/>
    </xf>
    <xf numFmtId="167" fontId="17" fillId="0" borderId="2" xfId="6" applyNumberFormat="1" applyFont="1" applyBorder="1"/>
    <xf numFmtId="167" fontId="17" fillId="0" borderId="3" xfId="6" applyNumberFormat="1" applyFont="1" applyBorder="1"/>
    <xf numFmtId="170" fontId="3" fillId="0" borderId="0" xfId="0" applyNumberFormat="1" applyFont="1"/>
    <xf numFmtId="168" fontId="3" fillId="0" borderId="1" xfId="0" applyNumberFormat="1" applyFont="1" applyBorder="1"/>
    <xf numFmtId="168" fontId="4" fillId="0" borderId="1" xfId="0" applyNumberFormat="1" applyFont="1" applyBorder="1"/>
    <xf numFmtId="168" fontId="4" fillId="0" borderId="1" xfId="8" applyNumberFormat="1" applyFont="1" applyBorder="1" applyAlignment="1">
      <alignment vertical="center"/>
    </xf>
    <xf numFmtId="0" fontId="30" fillId="0" borderId="0" xfId="0" applyFont="1"/>
    <xf numFmtId="0" fontId="36" fillId="0" borderId="0" xfId="0" applyFont="1"/>
    <xf numFmtId="0" fontId="18" fillId="0" borderId="0" xfId="0" applyFont="1" applyAlignment="1">
      <alignment vertical="center" wrapText="1"/>
    </xf>
    <xf numFmtId="3" fontId="2" fillId="0" borderId="0" xfId="0" applyNumberFormat="1" applyFont="1"/>
    <xf numFmtId="3" fontId="3" fillId="0" borderId="1" xfId="0" applyNumberFormat="1" applyFont="1" applyBorder="1" applyAlignment="1">
      <alignment vertical="center"/>
    </xf>
    <xf numFmtId="0" fontId="4" fillId="2" borderId="1" xfId="0" applyFont="1" applyFill="1" applyBorder="1"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1" xfId="0" applyFont="1" applyBorder="1" applyAlignment="1">
      <alignment wrapText="1"/>
    </xf>
    <xf numFmtId="0" fontId="3" fillId="0" borderId="1" xfId="0" applyFont="1" applyBorder="1" applyAlignment="1">
      <alignment horizontal="center" wrapText="1"/>
    </xf>
    <xf numFmtId="171" fontId="18" fillId="0" borderId="1" xfId="11" applyNumberFormat="1" applyFont="1" applyBorder="1"/>
    <xf numFmtId="0" fontId="3" fillId="0" borderId="1" xfId="0" applyFont="1" applyBorder="1" applyAlignment="1">
      <alignment wrapText="1"/>
    </xf>
    <xf numFmtId="171" fontId="17" fillId="0" borderId="1" xfId="11" applyNumberFormat="1" applyFont="1" applyBorder="1"/>
    <xf numFmtId="0" fontId="4"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3" fontId="18" fillId="0" borderId="1" xfId="11" applyNumberFormat="1" applyFont="1" applyFill="1" applyBorder="1"/>
    <xf numFmtId="173" fontId="17" fillId="0" borderId="1" xfId="11" applyNumberFormat="1" applyFont="1" applyFill="1" applyBorder="1"/>
    <xf numFmtId="173" fontId="17" fillId="0" borderId="1" xfId="11" applyNumberFormat="1" applyFont="1" applyBorder="1"/>
    <xf numFmtId="173" fontId="17" fillId="0" borderId="1" xfId="0" applyNumberFormat="1" applyFont="1" applyBorder="1"/>
    <xf numFmtId="173" fontId="18" fillId="0" borderId="1" xfId="11" applyNumberFormat="1" applyFont="1" applyFill="1" applyBorder="1" applyAlignment="1">
      <alignment horizontal="center" vertical="center"/>
    </xf>
    <xf numFmtId="0" fontId="47" fillId="0" borderId="1" xfId="0" applyFont="1" applyBorder="1"/>
    <xf numFmtId="171" fontId="18" fillId="0" borderId="1" xfId="0" applyNumberFormat="1" applyFont="1" applyBorder="1"/>
    <xf numFmtId="171" fontId="47" fillId="0" borderId="1" xfId="11" applyNumberFormat="1" applyFont="1" applyBorder="1"/>
    <xf numFmtId="174" fontId="47" fillId="0" borderId="1" xfId="11" applyNumberFormat="1" applyFont="1" applyBorder="1"/>
    <xf numFmtId="173" fontId="45" fillId="0" borderId="1" xfId="11" applyNumberFormat="1" applyFont="1" applyFill="1" applyBorder="1" applyAlignment="1">
      <alignment horizontal="right" vertical="center"/>
    </xf>
    <xf numFmtId="0" fontId="5" fillId="0" borderId="1" xfId="0" applyFont="1" applyBorder="1" applyAlignment="1">
      <alignment wrapText="1"/>
    </xf>
    <xf numFmtId="174" fontId="17" fillId="0" borderId="1" xfId="11" applyNumberFormat="1" applyFont="1" applyFill="1" applyBorder="1" applyAlignment="1"/>
    <xf numFmtId="0" fontId="0" fillId="0" borderId="1" xfId="0" applyBorder="1"/>
    <xf numFmtId="165" fontId="4" fillId="0" borderId="1" xfId="5" applyNumberFormat="1" applyFont="1" applyFill="1" applyBorder="1" applyAlignment="1">
      <alignment wrapText="1"/>
    </xf>
    <xf numFmtId="0" fontId="3" fillId="0" borderId="1" xfId="0" applyFont="1" applyBorder="1" applyAlignment="1">
      <alignment horizontal="left" wrapText="1" indent="1"/>
    </xf>
    <xf numFmtId="171" fontId="48" fillId="0" borderId="1" xfId="11" applyNumberFormat="1" applyFont="1" applyBorder="1"/>
    <xf numFmtId="0" fontId="5" fillId="0" borderId="1" xfId="0" applyFont="1" applyBorder="1" applyAlignment="1">
      <alignment horizontal="left" wrapText="1" indent="9"/>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1" fontId="47" fillId="0" borderId="1" xfId="11" applyNumberFormat="1" applyFont="1" applyBorder="1" applyAlignment="1">
      <alignment vertical="center"/>
    </xf>
    <xf numFmtId="0" fontId="2" fillId="0" borderId="0" xfId="0" applyFont="1" applyAlignment="1">
      <alignment vertical="center"/>
    </xf>
    <xf numFmtId="3" fontId="17" fillId="0" borderId="1" xfId="0" applyNumberFormat="1" applyFont="1" applyBorder="1"/>
    <xf numFmtId="171" fontId="17" fillId="0" borderId="1" xfId="11" applyNumberFormat="1" applyFont="1" applyFill="1" applyBorder="1" applyAlignment="1">
      <alignment horizontal="right" vertical="center" wrapText="1"/>
    </xf>
    <xf numFmtId="0" fontId="30" fillId="3" borderId="0" xfId="0" applyFont="1" applyFill="1"/>
    <xf numFmtId="0" fontId="3" fillId="3" borderId="0" xfId="0" applyFont="1" applyFill="1"/>
    <xf numFmtId="0" fontId="38" fillId="3" borderId="0" xfId="0" applyFont="1" applyFill="1"/>
    <xf numFmtId="0" fontId="17" fillId="0" borderId="1" xfId="8" applyFont="1" applyBorder="1" applyAlignment="1">
      <alignment horizontal="right" vertical="center" wrapText="1"/>
    </xf>
    <xf numFmtId="10" fontId="17" fillId="0" borderId="1" xfId="8" applyNumberFormat="1" applyFont="1" applyBorder="1" applyAlignment="1">
      <alignment horizontal="right" vertical="center" wrapText="1"/>
    </xf>
    <xf numFmtId="10" fontId="17" fillId="0" borderId="1" xfId="8" applyNumberFormat="1" applyFont="1" applyBorder="1" applyAlignment="1">
      <alignment horizontal="center" vertical="center" wrapText="1"/>
    </xf>
    <xf numFmtId="0" fontId="17" fillId="0" borderId="1" xfId="8" applyFont="1" applyBorder="1"/>
    <xf numFmtId="0" fontId="17" fillId="0" borderId="1" xfId="8" applyFont="1" applyBorder="1" applyAlignment="1">
      <alignment horizontal="center"/>
    </xf>
    <xf numFmtId="3" fontId="17" fillId="0" borderId="1" xfId="8" applyNumberFormat="1" applyFont="1" applyBorder="1" applyAlignment="1">
      <alignment horizontal="center" vertical="center" wrapText="1"/>
    </xf>
    <xf numFmtId="1" fontId="17" fillId="0" borderId="1" xfId="14" applyNumberFormat="1" applyFont="1" applyBorder="1" applyAlignment="1">
      <alignment vertical="center" wrapText="1"/>
    </xf>
    <xf numFmtId="49" fontId="26" fillId="0" borderId="1" xfId="8" applyNumberFormat="1" applyFont="1" applyBorder="1" applyAlignment="1">
      <alignment horizontal="center" vertical="center" wrapText="1"/>
    </xf>
    <xf numFmtId="0" fontId="14" fillId="0" borderId="1" xfId="8" applyFont="1" applyBorder="1" applyAlignment="1">
      <alignment horizontal="right" vertical="center" wrapText="1"/>
    </xf>
    <xf numFmtId="168" fontId="17" fillId="0" borderId="1" xfId="8" applyNumberFormat="1" applyFont="1" applyBorder="1" applyAlignment="1">
      <alignment horizontal="right" vertical="center" wrapText="1"/>
    </xf>
    <xf numFmtId="0" fontId="38" fillId="0" borderId="0" xfId="8" applyFont="1"/>
    <xf numFmtId="3" fontId="17" fillId="0" borderId="1" xfId="8" applyNumberFormat="1" applyFont="1" applyBorder="1" applyAlignment="1">
      <alignment horizontal="right" vertical="center" wrapText="1"/>
    </xf>
    <xf numFmtId="0" fontId="30" fillId="4" borderId="0" xfId="0" applyFont="1" applyFill="1"/>
    <xf numFmtId="0" fontId="0" fillId="4" borderId="0" xfId="0" applyFill="1"/>
    <xf numFmtId="0" fontId="23" fillId="0" borderId="1" xfId="0" applyFont="1" applyBorder="1" applyAlignment="1">
      <alignment horizontal="center" vertical="center"/>
    </xf>
    <xf numFmtId="0" fontId="17" fillId="0" borderId="1" xfId="0" applyFont="1" applyBorder="1" applyAlignment="1">
      <alignment vertical="center" wrapText="1"/>
    </xf>
    <xf numFmtId="49" fontId="30" fillId="0" borderId="1" xfId="0" applyNumberFormat="1" applyFont="1" applyBorder="1" applyAlignment="1">
      <alignment horizontal="center" vertical="center" wrapText="1"/>
    </xf>
    <xf numFmtId="171" fontId="30" fillId="0" borderId="1" xfId="11" applyNumberFormat="1" applyFont="1" applyFill="1" applyBorder="1" applyAlignment="1">
      <alignment horizontal="center" vertical="center" wrapText="1"/>
    </xf>
    <xf numFmtId="0" fontId="30" fillId="0" borderId="1" xfId="0" applyFont="1" applyBorder="1" applyAlignment="1">
      <alignment vertical="center"/>
    </xf>
    <xf numFmtId="0" fontId="30" fillId="0" borderId="1" xfId="0" applyFont="1" applyBorder="1" applyAlignment="1">
      <alignment horizontal="left" vertical="center" wrapText="1"/>
    </xf>
    <xf numFmtId="170" fontId="30" fillId="0" borderId="1" xfId="0" applyNumberFormat="1" applyFont="1" applyBorder="1" applyAlignment="1">
      <alignment horizontal="center" vertical="center" wrapText="1"/>
    </xf>
    <xf numFmtId="0" fontId="30" fillId="0" borderId="1" xfId="0" applyFont="1" applyBorder="1" applyAlignment="1">
      <alignment vertical="center" wrapText="1"/>
    </xf>
    <xf numFmtId="1" fontId="30" fillId="0" borderId="1" xfId="0" applyNumberFormat="1" applyFont="1" applyBorder="1" applyAlignment="1">
      <alignment horizontal="center" vertical="center" wrapText="1"/>
    </xf>
    <xf numFmtId="3" fontId="30" fillId="0" borderId="1" xfId="0" applyNumberFormat="1" applyFont="1" applyBorder="1" applyAlignment="1">
      <alignment horizontal="right" vertical="center"/>
    </xf>
    <xf numFmtId="0" fontId="49" fillId="0" borderId="1" xfId="0" applyFont="1" applyBorder="1" applyAlignment="1">
      <alignment vertical="center"/>
    </xf>
    <xf numFmtId="0" fontId="30" fillId="0" borderId="1" xfId="0" quotePrefix="1" applyFont="1" applyBorder="1" applyAlignment="1">
      <alignment horizontal="center" vertical="center" wrapText="1"/>
    </xf>
    <xf numFmtId="49"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49" fontId="17"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3" fontId="30" fillId="0" borderId="1" xfId="0" applyNumberFormat="1" applyFont="1" applyBorder="1" applyAlignment="1">
      <alignment horizontal="center" vertical="center" wrapText="1"/>
    </xf>
    <xf numFmtId="3" fontId="30" fillId="0" borderId="1" xfId="0" applyNumberFormat="1" applyFont="1" applyBorder="1" applyAlignment="1">
      <alignment vertical="center"/>
    </xf>
    <xf numFmtId="3" fontId="30" fillId="0" borderId="1" xfId="0" applyNumberFormat="1" applyFont="1" applyBorder="1" applyAlignment="1">
      <alignment horizontal="center" vertical="center"/>
    </xf>
    <xf numFmtId="0" fontId="30" fillId="0" borderId="1" xfId="0" applyFont="1" applyBorder="1" applyAlignment="1">
      <alignment horizontal="right" vertic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30" fillId="0" borderId="1" xfId="0" applyFont="1" applyBorder="1" applyAlignment="1">
      <alignment horizontal="left" vertical="center"/>
    </xf>
    <xf numFmtId="0" fontId="17" fillId="0" borderId="8" xfId="0" applyFont="1" applyBorder="1" applyAlignment="1">
      <alignment vertical="center" wrapText="1"/>
    </xf>
    <xf numFmtId="49" fontId="30" fillId="0" borderId="8" xfId="0" applyNumberFormat="1" applyFont="1" applyBorder="1" applyAlignment="1">
      <alignment horizontal="center" vertical="center" wrapText="1"/>
    </xf>
    <xf numFmtId="0" fontId="30" fillId="0" borderId="8" xfId="0" applyFont="1" applyBorder="1" applyAlignment="1">
      <alignment horizontal="center" vertical="center" wrapText="1"/>
    </xf>
    <xf numFmtId="171" fontId="30" fillId="0" borderId="8" xfId="11" applyNumberFormat="1" applyFont="1" applyFill="1" applyBorder="1" applyAlignment="1">
      <alignment horizontal="right" vertical="center" wrapText="1"/>
    </xf>
    <xf numFmtId="171" fontId="30" fillId="0" borderId="1" xfId="11" applyNumberFormat="1" applyFont="1" applyFill="1" applyBorder="1" applyAlignment="1">
      <alignment horizontal="right"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28" fillId="0" borderId="1" xfId="0" applyFont="1" applyBorder="1" applyAlignment="1">
      <alignment horizontal="center" vertical="center" wrapText="1"/>
    </xf>
    <xf numFmtId="172" fontId="17" fillId="0" borderId="1" xfId="8" applyNumberFormat="1" applyFont="1" applyBorder="1" applyAlignment="1">
      <alignment horizontal="center" vertical="center" wrapText="1"/>
    </xf>
    <xf numFmtId="168" fontId="17" fillId="0" borderId="1" xfId="8" applyNumberFormat="1" applyFont="1" applyBorder="1" applyAlignment="1">
      <alignment horizontal="center" vertical="center" wrapText="1"/>
    </xf>
    <xf numFmtId="0" fontId="17" fillId="0" borderId="0" xfId="0" applyFont="1" applyAlignment="1">
      <alignment horizontal="center"/>
    </xf>
    <xf numFmtId="0" fontId="0" fillId="0" borderId="0" xfId="0" applyAlignment="1">
      <alignment horizontal="center"/>
    </xf>
    <xf numFmtId="49" fontId="30" fillId="0" borderId="1" xfId="0" applyNumberFormat="1" applyFont="1" applyBorder="1" applyAlignment="1">
      <alignment horizontal="center" vertical="center"/>
    </xf>
    <xf numFmtId="0" fontId="30" fillId="0" borderId="1" xfId="0" applyFont="1" applyBorder="1" applyAlignment="1">
      <alignment horizontal="right" vertical="center"/>
    </xf>
    <xf numFmtId="171" fontId="30" fillId="0" borderId="1" xfId="11" applyNumberFormat="1" applyFont="1" applyFill="1" applyBorder="1" applyAlignment="1">
      <alignment vertical="center"/>
    </xf>
    <xf numFmtId="170" fontId="30" fillId="0" borderId="1" xfId="0" applyNumberFormat="1" applyFont="1" applyBorder="1" applyAlignment="1">
      <alignment horizontal="center" vertical="center"/>
    </xf>
    <xf numFmtId="0" fontId="17" fillId="0" borderId="1" xfId="8" applyFont="1" applyBorder="1" applyAlignment="1">
      <alignment horizontal="center" vertical="center"/>
    </xf>
    <xf numFmtId="4" fontId="3" fillId="0" borderId="0" xfId="0" applyNumberFormat="1" applyFont="1"/>
    <xf numFmtId="0" fontId="50" fillId="4" borderId="0" xfId="0" applyFont="1" applyFill="1"/>
    <xf numFmtId="0" fontId="14" fillId="0" borderId="1" xfId="8" applyFont="1" applyBorder="1" applyAlignment="1">
      <alignment horizontal="center" vertical="center" wrapText="1"/>
    </xf>
    <xf numFmtId="0" fontId="38" fillId="0" borderId="0" xfId="8" applyFont="1" applyAlignment="1">
      <alignment horizontal="center"/>
    </xf>
    <xf numFmtId="49" fontId="18" fillId="0" borderId="1" xfId="8" applyNumberFormat="1" applyFont="1" applyBorder="1" applyAlignment="1">
      <alignment horizontal="center" vertical="center" wrapText="1"/>
    </xf>
    <xf numFmtId="0" fontId="17" fillId="0" borderId="1" xfId="8" applyFont="1" applyBorder="1" applyAlignment="1">
      <alignment horizontal="left" vertical="center" wrapText="1"/>
    </xf>
    <xf numFmtId="0" fontId="38" fillId="0" borderId="1" xfId="8" applyFont="1" applyBorder="1"/>
    <xf numFmtId="0" fontId="46" fillId="0" borderId="1" xfId="8" applyFont="1" applyBorder="1" applyAlignment="1">
      <alignment vertical="center" wrapText="1"/>
    </xf>
    <xf numFmtId="0" fontId="46" fillId="0" borderId="1" xfId="8" applyFont="1" applyBorder="1" applyAlignment="1">
      <alignment horizontal="center" vertical="center" wrapText="1"/>
    </xf>
    <xf numFmtId="0" fontId="17" fillId="0" borderId="0" xfId="8" applyFont="1" applyAlignment="1">
      <alignment horizontal="center" vertical="center"/>
    </xf>
    <xf numFmtId="0" fontId="38" fillId="0" borderId="0" xfId="8" applyFont="1" applyAlignment="1">
      <alignment horizontal="right"/>
    </xf>
    <xf numFmtId="0" fontId="39" fillId="0" borderId="0" xfId="8" applyFont="1" applyAlignment="1">
      <alignment horizontal="right"/>
    </xf>
    <xf numFmtId="0" fontId="39" fillId="0" borderId="0" xfId="8" applyFont="1" applyAlignment="1">
      <alignment horizontal="center" wrapText="1"/>
    </xf>
    <xf numFmtId="0" fontId="41" fillId="0" borderId="0" xfId="8" applyFont="1" applyAlignment="1">
      <alignment horizontal="center"/>
    </xf>
    <xf numFmtId="49" fontId="42" fillId="0" borderId="0" xfId="8" applyNumberFormat="1" applyFont="1" applyAlignment="1">
      <alignment horizontal="right"/>
    </xf>
    <xf numFmtId="49" fontId="43" fillId="0" borderId="1" xfId="8" applyNumberFormat="1" applyFont="1" applyBorder="1" applyAlignment="1">
      <alignment horizontal="center" vertical="center" wrapText="1"/>
    </xf>
    <xf numFmtId="49" fontId="42" fillId="0" borderId="0" xfId="8" applyNumberFormat="1" applyFont="1" applyAlignment="1">
      <alignment horizontal="center"/>
    </xf>
    <xf numFmtId="49" fontId="44" fillId="0" borderId="0" xfId="8" applyNumberFormat="1" applyFont="1" applyAlignment="1">
      <alignment horizontal="center"/>
    </xf>
    <xf numFmtId="49" fontId="26" fillId="0" borderId="0" xfId="8" applyNumberFormat="1" applyFont="1" applyAlignment="1">
      <alignment horizontal="center" vertical="center" wrapText="1"/>
    </xf>
    <xf numFmtId="0" fontId="45" fillId="0" borderId="0" xfId="8" applyFont="1"/>
    <xf numFmtId="3" fontId="17" fillId="0" borderId="1" xfId="12" applyNumberFormat="1" applyFont="1" applyFill="1" applyBorder="1" applyAlignment="1">
      <alignment horizontal="right" vertical="center" wrapText="1"/>
    </xf>
    <xf numFmtId="3" fontId="17" fillId="0" borderId="1" xfId="12" applyNumberFormat="1" applyFont="1" applyFill="1" applyBorder="1" applyAlignment="1">
      <alignment horizontal="center" vertical="center" wrapText="1"/>
    </xf>
    <xf numFmtId="37" fontId="17" fillId="0" borderId="1" xfId="8" applyNumberFormat="1" applyFont="1" applyBorder="1" applyAlignment="1">
      <alignment horizontal="center" vertical="center" wrapText="1"/>
    </xf>
    <xf numFmtId="171" fontId="17" fillId="0" borderId="1" xfId="12" applyNumberFormat="1" applyFont="1" applyFill="1" applyBorder="1" applyAlignment="1">
      <alignment horizontal="right" vertical="center" wrapText="1"/>
    </xf>
    <xf numFmtId="0" fontId="17" fillId="0" borderId="1" xfId="8" quotePrefix="1" applyFont="1" applyBorder="1" applyAlignment="1">
      <alignment horizontal="center" wrapText="1"/>
    </xf>
    <xf numFmtId="0" fontId="18" fillId="0" borderId="1" xfId="8" applyFont="1" applyBorder="1" applyAlignment="1">
      <alignment horizontal="center" vertical="center" wrapText="1"/>
    </xf>
    <xf numFmtId="0" fontId="40" fillId="0" borderId="1" xfId="8" applyFont="1" applyBorder="1" applyAlignment="1">
      <alignment horizontal="center" vertical="center" wrapText="1"/>
    </xf>
    <xf numFmtId="0" fontId="17" fillId="0" borderId="1" xfId="8" applyFont="1" applyBorder="1" applyAlignment="1">
      <alignment horizontal="center" vertical="center" wrapText="1"/>
    </xf>
    <xf numFmtId="0" fontId="51"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50" fillId="0" borderId="0" xfId="0" applyFont="1"/>
    <xf numFmtId="0" fontId="52" fillId="0" borderId="0" xfId="0" applyFont="1" applyAlignment="1">
      <alignment horizontal="center"/>
    </xf>
    <xf numFmtId="0" fontId="52" fillId="0" borderId="0" xfId="0" applyFont="1"/>
    <xf numFmtId="0" fontId="51" fillId="0" borderId="1"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24" fillId="0" borderId="1" xfId="0" applyFont="1" applyBorder="1" applyAlignment="1">
      <alignment horizontal="left" vertical="center" wrapText="1"/>
    </xf>
    <xf numFmtId="4" fontId="17" fillId="0" borderId="1" xfId="8" applyNumberFormat="1" applyFont="1" applyBorder="1" applyAlignment="1">
      <alignment horizontal="center" vertical="center" wrapText="1"/>
    </xf>
    <xf numFmtId="171" fontId="17" fillId="0" borderId="1" xfId="11" applyNumberFormat="1" applyFont="1" applyFill="1" applyBorder="1" applyAlignment="1">
      <alignment horizontal="center" vertical="center" wrapText="1"/>
    </xf>
    <xf numFmtId="0" fontId="14" fillId="0" borderId="1" xfId="8" applyFont="1" applyBorder="1" applyAlignment="1">
      <alignment horizontal="left" vertical="center" wrapText="1"/>
    </xf>
    <xf numFmtId="49" fontId="14" fillId="0" borderId="1" xfId="8" applyNumberFormat="1" applyFont="1" applyBorder="1" applyAlignment="1">
      <alignment horizontal="center" vertical="center" wrapText="1"/>
    </xf>
    <xf numFmtId="1" fontId="17" fillId="0" borderId="1" xfId="8" applyNumberFormat="1" applyFont="1" applyBorder="1" applyAlignment="1">
      <alignment horizontal="center" vertical="center" wrapText="1"/>
    </xf>
    <xf numFmtId="43" fontId="17" fillId="0" borderId="1" xfId="11" applyFont="1" applyFill="1" applyBorder="1" applyAlignment="1">
      <alignment horizontal="right" vertical="center" wrapText="1"/>
    </xf>
    <xf numFmtId="2" fontId="17" fillId="0" borderId="1" xfId="8" applyNumberFormat="1" applyFont="1" applyBorder="1" applyAlignment="1">
      <alignment horizontal="center" vertical="center" wrapText="1"/>
    </xf>
    <xf numFmtId="0" fontId="17" fillId="0" borderId="0" xfId="8" applyFont="1"/>
    <xf numFmtId="2" fontId="17" fillId="0" borderId="1" xfId="8" applyNumberFormat="1" applyFont="1" applyBorder="1" applyAlignment="1">
      <alignment horizontal="center"/>
    </xf>
    <xf numFmtId="0" fontId="53" fillId="0" borderId="0" xfId="0" applyFont="1"/>
    <xf numFmtId="49" fontId="17" fillId="0" borderId="1" xfId="8" applyNumberFormat="1" applyFont="1" applyBorder="1" applyAlignment="1">
      <alignment horizontal="center" vertical="center" wrapText="1"/>
    </xf>
    <xf numFmtId="1" fontId="14" fillId="0" borderId="1" xfId="8" applyNumberFormat="1" applyFont="1" applyBorder="1" applyAlignment="1">
      <alignment horizontal="center" vertical="center" wrapText="1"/>
    </xf>
    <xf numFmtId="0" fontId="14" fillId="0" borderId="1" xfId="8" applyFont="1" applyBorder="1" applyAlignment="1">
      <alignment vertical="center" wrapText="1"/>
    </xf>
    <xf numFmtId="10" fontId="14" fillId="0" borderId="1" xfId="8" applyNumberFormat="1" applyFont="1" applyBorder="1" applyAlignment="1">
      <alignment horizontal="right" vertical="center" wrapText="1"/>
    </xf>
    <xf numFmtId="10" fontId="14" fillId="0" borderId="1" xfId="8" applyNumberFormat="1" applyFont="1" applyBorder="1" applyAlignment="1">
      <alignment horizontal="center" vertical="center" wrapText="1"/>
    </xf>
    <xf numFmtId="4" fontId="14" fillId="0" borderId="1" xfId="8" applyNumberFormat="1" applyFont="1" applyBorder="1" applyAlignment="1">
      <alignment horizontal="center" vertical="center" wrapText="1"/>
    </xf>
    <xf numFmtId="172" fontId="14" fillId="0" borderId="1" xfId="8" applyNumberFormat="1" applyFont="1" applyBorder="1" applyAlignment="1">
      <alignment horizontal="center" vertical="center" wrapText="1"/>
    </xf>
    <xf numFmtId="3" fontId="27" fillId="0" borderId="1" xfId="8" applyNumberFormat="1" applyFont="1" applyBorder="1" applyAlignment="1">
      <alignment horizontal="center" vertical="center" wrapText="1"/>
    </xf>
    <xf numFmtId="4" fontId="27" fillId="0" borderId="1" xfId="8" applyNumberFormat="1" applyFont="1" applyBorder="1" applyAlignment="1">
      <alignment horizontal="center" vertical="center" wrapText="1"/>
    </xf>
    <xf numFmtId="3" fontId="27" fillId="0" borderId="1" xfId="8" quotePrefix="1" applyNumberFormat="1" applyFont="1" applyBorder="1" applyAlignment="1">
      <alignment horizontal="center" vertical="center" wrapText="1"/>
    </xf>
    <xf numFmtId="175" fontId="17" fillId="0" borderId="1" xfId="8" quotePrefix="1" applyNumberFormat="1" applyFont="1" applyBorder="1" applyAlignment="1">
      <alignment horizontal="center" vertical="center" wrapText="1"/>
    </xf>
    <xf numFmtId="3" fontId="17" fillId="0" borderId="1" xfId="8" quotePrefix="1" applyNumberFormat="1" applyFont="1" applyBorder="1" applyAlignment="1">
      <alignment horizontal="center" vertical="center" wrapText="1"/>
    </xf>
    <xf numFmtId="168" fontId="27" fillId="0" borderId="1" xfId="8" quotePrefix="1" applyNumberFormat="1"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center" wrapText="1"/>
    </xf>
    <xf numFmtId="0" fontId="12" fillId="0" borderId="0" xfId="0" applyFont="1" applyAlignment="1">
      <alignment horizontal="center"/>
    </xf>
    <xf numFmtId="0" fontId="13" fillId="0" borderId="0" xfId="0" applyFont="1" applyAlignment="1">
      <alignment horizontal="center" wrapText="1"/>
    </xf>
    <xf numFmtId="0" fontId="4"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xf numFmtId="0" fontId="14" fillId="0" borderId="0" xfId="0" applyFont="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5" xfId="6" applyFont="1" applyBorder="1" applyAlignment="1">
      <alignment vertical="center" wrapText="1"/>
    </xf>
    <xf numFmtId="0" fontId="18" fillId="0" borderId="11" xfId="6" applyFont="1" applyBorder="1" applyAlignment="1">
      <alignment vertical="center" wrapText="1"/>
    </xf>
    <xf numFmtId="0" fontId="18" fillId="0" borderId="2" xfId="6" applyFont="1" applyBorder="1" applyAlignment="1">
      <alignment vertical="center" wrapText="1"/>
    </xf>
    <xf numFmtId="0" fontId="18" fillId="0" borderId="3" xfId="6"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8" xfId="0" applyFont="1" applyBorder="1" applyAlignment="1">
      <alignment vertical="top" wrapText="1"/>
    </xf>
    <xf numFmtId="0" fontId="18" fillId="0" borderId="12" xfId="0" applyFont="1" applyBorder="1" applyAlignment="1">
      <alignment vertical="top" wrapText="1"/>
    </xf>
    <xf numFmtId="0" fontId="18" fillId="0" borderId="9" xfId="0" applyFont="1" applyBorder="1" applyAlignment="1">
      <alignment vertical="top"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18" fillId="0" borderId="16" xfId="6" applyFont="1" applyBorder="1" applyAlignment="1">
      <alignment vertical="center" wrapText="1"/>
    </xf>
    <xf numFmtId="0" fontId="18" fillId="0" borderId="17" xfId="6" applyFont="1" applyBorder="1" applyAlignment="1">
      <alignment vertical="center" wrapText="1"/>
    </xf>
    <xf numFmtId="0" fontId="18" fillId="0" borderId="18" xfId="6" applyFont="1" applyBorder="1" applyAlignment="1">
      <alignment vertical="center" wrapText="1"/>
    </xf>
    <xf numFmtId="0" fontId="18" fillId="0" borderId="19" xfId="6" applyFont="1" applyBorder="1" applyAlignment="1">
      <alignment vertical="center" wrapText="1"/>
    </xf>
    <xf numFmtId="0" fontId="18" fillId="0" borderId="20" xfId="6" applyFont="1" applyBorder="1" applyAlignment="1">
      <alignment vertical="center" wrapText="1"/>
    </xf>
    <xf numFmtId="0" fontId="18" fillId="0" borderId="21" xfId="6" applyFont="1" applyBorder="1" applyAlignment="1">
      <alignment vertical="center" wrapText="1"/>
    </xf>
    <xf numFmtId="0" fontId="18" fillId="0" borderId="22" xfId="6" applyFont="1" applyBorder="1" applyAlignment="1">
      <alignment vertical="center" wrapText="1"/>
    </xf>
    <xf numFmtId="0" fontId="18" fillId="0" borderId="23" xfId="6" applyFont="1" applyBorder="1" applyAlignment="1">
      <alignment vertical="center" wrapText="1"/>
    </xf>
    <xf numFmtId="0" fontId="18" fillId="0" borderId="24" xfId="6" applyFont="1" applyBorder="1" applyAlignment="1">
      <alignment vertical="center" wrapText="1"/>
    </xf>
    <xf numFmtId="0" fontId="18" fillId="0" borderId="13"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6" xfId="6" applyFont="1" applyBorder="1" applyAlignment="1">
      <alignment horizontal="left" vertical="center" wrapText="1"/>
    </xf>
    <xf numFmtId="0" fontId="18" fillId="0" borderId="17" xfId="6" applyFont="1" applyBorder="1" applyAlignment="1">
      <alignment horizontal="left" vertical="center" wrapText="1"/>
    </xf>
    <xf numFmtId="0" fontId="18" fillId="0" borderId="18" xfId="6" applyFont="1" applyBorder="1" applyAlignment="1">
      <alignment horizontal="left" vertical="center" wrapText="1"/>
    </xf>
    <xf numFmtId="0" fontId="18" fillId="0" borderId="5" xfId="6" applyFont="1" applyBorder="1" applyAlignment="1">
      <alignment horizontal="left" vertical="center"/>
    </xf>
    <xf numFmtId="0" fontId="18" fillId="0" borderId="2" xfId="6" applyFont="1" applyBorder="1" applyAlignment="1">
      <alignment horizontal="left" vertical="center"/>
    </xf>
    <xf numFmtId="0" fontId="18" fillId="0" borderId="10" xfId="6" applyFont="1" applyBorder="1" applyAlignment="1">
      <alignment horizontal="left" vertical="center"/>
    </xf>
    <xf numFmtId="0" fontId="18" fillId="0" borderId="3" xfId="6" applyFont="1" applyBorder="1" applyAlignment="1">
      <alignment horizontal="left" vertical="center"/>
    </xf>
    <xf numFmtId="0" fontId="18" fillId="0" borderId="6" xfId="0" applyFont="1" applyBorder="1" applyAlignment="1">
      <alignment horizontal="left" vertical="center" wrapText="1"/>
    </xf>
    <xf numFmtId="0" fontId="18" fillId="0" borderId="25" xfId="0" applyFont="1" applyBorder="1" applyAlignment="1">
      <alignment horizontal="left" vertical="center" wrapText="1"/>
    </xf>
    <xf numFmtId="0" fontId="18" fillId="0" borderId="7" xfId="0" applyFont="1" applyBorder="1" applyAlignment="1">
      <alignment horizontal="left" vertical="center" wrapText="1"/>
    </xf>
    <xf numFmtId="0" fontId="18" fillId="0" borderId="26" xfId="6" applyFont="1" applyBorder="1" applyAlignment="1">
      <alignment horizontal="left" vertical="center"/>
    </xf>
    <xf numFmtId="0" fontId="18" fillId="0" borderId="27" xfId="6" applyFont="1" applyBorder="1" applyAlignment="1">
      <alignment horizontal="left" vertical="center"/>
    </xf>
    <xf numFmtId="0" fontId="18" fillId="0" borderId="21" xfId="6" applyFont="1" applyBorder="1" applyAlignment="1">
      <alignment horizontal="left" vertical="center"/>
    </xf>
    <xf numFmtId="0" fontId="18" fillId="0" borderId="22" xfId="6" applyFont="1" applyBorder="1" applyAlignment="1">
      <alignment horizontal="left" vertical="center"/>
    </xf>
    <xf numFmtId="0" fontId="18" fillId="0" borderId="28" xfId="6" applyFont="1" applyBorder="1" applyAlignment="1">
      <alignment horizontal="left" vertical="center"/>
    </xf>
    <xf numFmtId="0" fontId="18" fillId="0" borderId="29" xfId="6" applyFont="1" applyBorder="1" applyAlignment="1">
      <alignment horizontal="left" vertical="center"/>
    </xf>
    <xf numFmtId="0" fontId="18" fillId="0" borderId="23" xfId="6" applyFont="1" applyBorder="1" applyAlignment="1">
      <alignment horizontal="left" vertical="center"/>
    </xf>
    <xf numFmtId="0" fontId="18" fillId="0" borderId="24" xfId="6" applyFont="1" applyBorder="1" applyAlignment="1">
      <alignment horizontal="left" vertical="center"/>
    </xf>
    <xf numFmtId="0" fontId="18" fillId="0" borderId="19" xfId="6" applyFont="1" applyBorder="1" applyAlignment="1">
      <alignment horizontal="left" vertical="center"/>
    </xf>
    <xf numFmtId="0" fontId="18" fillId="0" borderId="20" xfId="6" applyFont="1" applyBorder="1" applyAlignment="1">
      <alignment horizontal="left" vertical="center"/>
    </xf>
    <xf numFmtId="0" fontId="18" fillId="0" borderId="5" xfId="6" applyFont="1" applyBorder="1" applyAlignment="1">
      <alignment horizontal="left" vertical="center" wrapText="1"/>
    </xf>
    <xf numFmtId="0" fontId="18" fillId="0" borderId="2" xfId="6" applyFont="1" applyBorder="1" applyAlignment="1">
      <alignment horizontal="left" vertical="center" wrapText="1"/>
    </xf>
    <xf numFmtId="0" fontId="18" fillId="0" borderId="10" xfId="6" applyFont="1" applyBorder="1" applyAlignment="1">
      <alignment horizontal="left" vertical="center" wrapText="1"/>
    </xf>
    <xf numFmtId="0" fontId="18" fillId="0" borderId="3" xfId="6" applyFont="1" applyBorder="1" applyAlignment="1">
      <alignment horizontal="lef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4" xfId="0" applyFont="1" applyBorder="1" applyAlignment="1">
      <alignment horizontal="left" vertical="center" wrapText="1"/>
    </xf>
    <xf numFmtId="0" fontId="17" fillId="0" borderId="21" xfId="0" applyFont="1" applyBorder="1" applyAlignment="1">
      <alignment horizontal="left" vertical="center" wrapText="1"/>
    </xf>
    <xf numFmtId="0" fontId="17" fillId="0" borderId="3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indent="1"/>
    </xf>
    <xf numFmtId="0" fontId="17" fillId="0" borderId="32" xfId="0" applyFont="1" applyBorder="1" applyAlignment="1">
      <alignment horizontal="left" vertical="center" wrapText="1" indent="1"/>
    </xf>
    <xf numFmtId="0" fontId="17" fillId="0" borderId="24" xfId="0" applyFont="1" applyBorder="1" applyAlignment="1">
      <alignment horizontal="left" vertical="center" wrapText="1" inden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21" xfId="0" applyFont="1" applyBorder="1" applyAlignment="1">
      <alignment horizontal="left" vertical="center" wrapText="1"/>
    </xf>
    <xf numFmtId="0" fontId="18" fillId="0" borderId="3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7" fillId="0" borderId="33" xfId="0" applyFont="1" applyBorder="1" applyAlignment="1">
      <alignment horizontal="left"/>
    </xf>
    <xf numFmtId="0" fontId="17" fillId="0" borderId="33" xfId="0" applyFont="1" applyBorder="1" applyAlignment="1">
      <alignment horizontal="center"/>
    </xf>
    <xf numFmtId="0" fontId="18" fillId="0" borderId="2" xfId="0" applyFont="1" applyBorder="1" applyAlignment="1">
      <alignment horizontal="left" vertical="center" wrapText="1"/>
    </xf>
    <xf numFmtId="0" fontId="23" fillId="0" borderId="1" xfId="6" applyFont="1" applyBorder="1" applyAlignment="1">
      <alignment horizontal="center" vertical="center"/>
    </xf>
    <xf numFmtId="0" fontId="23" fillId="0" borderId="1" xfId="6" applyFont="1" applyBorder="1" applyAlignment="1">
      <alignment horizontal="center" vertical="center" wrapText="1"/>
    </xf>
    <xf numFmtId="0" fontId="34" fillId="0" borderId="0" xfId="0" applyFont="1" applyAlignment="1">
      <alignment horizontal="center" vertical="center" wrapText="1"/>
    </xf>
    <xf numFmtId="0" fontId="27" fillId="0" borderId="0" xfId="0" applyFont="1" applyAlignment="1">
      <alignment horizontal="left"/>
    </xf>
    <xf numFmtId="0" fontId="28" fillId="0" borderId="1" xfId="0" applyFont="1" applyBorder="1" applyAlignment="1">
      <alignment horizontal="center" vertical="center" wrapText="1"/>
    </xf>
    <xf numFmtId="0" fontId="35" fillId="0" borderId="1" xfId="0" applyFont="1" applyBorder="1" applyAlignment="1">
      <alignment vertical="center"/>
    </xf>
    <xf numFmtId="0" fontId="35"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18" fillId="0" borderId="1" xfId="8" applyFont="1" applyBorder="1" applyAlignment="1">
      <alignment horizontal="center" vertical="center" wrapText="1"/>
    </xf>
    <xf numFmtId="0" fontId="40" fillId="0" borderId="1" xfId="8" applyFont="1" applyBorder="1" applyAlignment="1">
      <alignment horizontal="center" vertical="center" wrapText="1"/>
    </xf>
    <xf numFmtId="0" fontId="17" fillId="0" borderId="8" xfId="8" applyFont="1" applyBorder="1" applyAlignment="1">
      <alignment horizontal="center" vertical="center" wrapText="1"/>
    </xf>
    <xf numFmtId="0" fontId="17" fillId="0" borderId="9" xfId="8" applyFont="1" applyBorder="1" applyAlignment="1">
      <alignment horizontal="center" vertical="center" wrapText="1"/>
    </xf>
    <xf numFmtId="0" fontId="37" fillId="0" borderId="0" xfId="8" applyFont="1" applyAlignment="1">
      <alignment horizontal="center" vertical="center" wrapText="1"/>
    </xf>
    <xf numFmtId="1" fontId="18" fillId="0" borderId="1" xfId="8" applyNumberFormat="1" applyFont="1" applyBorder="1" applyAlignment="1">
      <alignment horizontal="center" vertical="center" wrapText="1"/>
    </xf>
    <xf numFmtId="0" fontId="17" fillId="0" borderId="1" xfId="8"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51" fillId="0" borderId="1"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cellXfs>
  <cellStyles count="15">
    <cellStyle name="Comma" xfId="11" builtinId="3"/>
    <cellStyle name="Comma 2" xfId="5"/>
    <cellStyle name="Comma 2 2 2" xfId="13"/>
    <cellStyle name="Comma 2 3" xfId="12"/>
    <cellStyle name="Normal" xfId="0" builtinId="0"/>
    <cellStyle name="Normal 10 2" xfId="4"/>
    <cellStyle name="Normal 14" xfId="2"/>
    <cellStyle name="Normal 156" xfId="6"/>
    <cellStyle name="Normal 2" xfId="1"/>
    <cellStyle name="Normal 2 2" xfId="8"/>
    <cellStyle name="Normal 3" xfId="3"/>
    <cellStyle name="Normal 3 2" xfId="7"/>
    <cellStyle name="Normal 3 2 2" xfId="9"/>
    <cellStyle name="Normal_Bieu mau (CV )" xfId="14"/>
    <cellStyle name="Normal_Bieumau-7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38101</xdr:colOff>
      <xdr:row>2</xdr:row>
      <xdr:rowOff>0</xdr:rowOff>
    </xdr:from>
    <xdr:to>
      <xdr:col>16</xdr:col>
      <xdr:colOff>390526</xdr:colOff>
      <xdr:row>2</xdr:row>
      <xdr:rowOff>9525</xdr:rowOff>
    </xdr:to>
    <xdr:sp macro="" textlink="">
      <xdr:nvSpPr>
        <xdr:cNvPr id="2" name="Rectangle 1">
          <a:extLst>
            <a:ext uri="{FF2B5EF4-FFF2-40B4-BE49-F238E27FC236}">
              <a16:creationId xmlns:a16="http://schemas.microsoft.com/office/drawing/2014/main" xmlns="" id="{00000000-0008-0000-0600-000003000000}"/>
            </a:ext>
          </a:extLst>
        </xdr:cNvPr>
        <xdr:cNvSpPr/>
      </xdr:nvSpPr>
      <xdr:spPr>
        <a:xfrm>
          <a:off x="14432281" y="182880"/>
          <a:ext cx="2074545" cy="95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vi-VN" sz="1100" b="0" i="0" u="none" strike="noStrike">
              <a:solidFill>
                <a:schemeClr val="dk1"/>
              </a:solidFill>
              <a:effectLst/>
              <a:latin typeface="+mj-lt"/>
              <a:ea typeface="+mn-ea"/>
              <a:cs typeface="+mn-cs"/>
            </a:rPr>
            <a:t>Đơn vị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en-US" sz="1100" b="0" i="0">
              <a:solidFill>
                <a:schemeClr val="dk1"/>
              </a:solidFill>
              <a:effectLst/>
              <a:latin typeface="Times New Roman" panose="02020603050405020304" pitchFamily="18" charset="0"/>
              <a:ea typeface="+mn-ea"/>
              <a:cs typeface="Times New Roman" panose="02020603050405020304" pitchFamily="18" charset="0"/>
            </a:rPr>
            <a:t>UBND tỉnh,</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TP......................</a:t>
          </a:r>
          <a:endParaRPr lang="en-US" sz="1100" b="0" i="0" u="none" strike="noStrike">
            <a:solidFill>
              <a:srgbClr val="FF0000"/>
            </a:solidFill>
            <a:effectLst/>
            <a:latin typeface="Times New Roman" panose="02020603050405020304" pitchFamily="18" charset="0"/>
            <a:ea typeface="+mn-ea"/>
            <a:cs typeface="Times New Roman" panose="02020603050405020304" pitchFamily="18" charset="0"/>
          </a:endParaRPr>
        </a:p>
        <a:p>
          <a:r>
            <a:rPr lang="vi-VN" sz="1100" b="0" i="0" u="none" strike="noStrike">
              <a:solidFill>
                <a:schemeClr val="dk1"/>
              </a:solidFill>
              <a:effectLst/>
              <a:latin typeface="+mj-lt"/>
              <a:ea typeface="+mn-ea"/>
              <a:cs typeface="+mn-cs"/>
            </a:rPr>
            <a:t>Đơn vị nhận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vi-VN" sz="1100" b="0" i="0" u="none" strike="noStrike">
              <a:solidFill>
                <a:schemeClr val="dk1"/>
              </a:solidFill>
              <a:effectLst/>
              <a:latin typeface="+mj-lt"/>
              <a:ea typeface="+mn-ea"/>
              <a:cs typeface="+mn-cs"/>
            </a:rPr>
            <a:t>Tổng cục Thống kê</a:t>
          </a:r>
          <a:r>
            <a:rPr lang="vi-VN">
              <a:latin typeface="+mj-lt"/>
            </a:rPr>
            <a:t> </a:t>
          </a:r>
          <a:endParaRPr lang="en-US" sz="1100">
            <a:latin typeface="+mj-lt"/>
            <a:cs typeface="Times New Roman" panose="02020603050405020304" pitchFamily="18" charset="0"/>
          </a:endParaRPr>
        </a:p>
      </xdr:txBody>
    </xdr:sp>
    <xdr:clientData/>
  </xdr:twoCellAnchor>
  <xdr:oneCellAnchor>
    <xdr:from>
      <xdr:col>13</xdr:col>
      <xdr:colOff>38100</xdr:colOff>
      <xdr:row>3</xdr:row>
      <xdr:rowOff>0</xdr:rowOff>
    </xdr:from>
    <xdr:ext cx="2028825" cy="9525"/>
    <xdr:sp macro="" textlink="">
      <xdr:nvSpPr>
        <xdr:cNvPr id="3" name="Rectangle 2">
          <a:extLst>
            <a:ext uri="{FF2B5EF4-FFF2-40B4-BE49-F238E27FC236}">
              <a16:creationId xmlns:a16="http://schemas.microsoft.com/office/drawing/2014/main" xmlns="" id="{00000000-0008-0000-0600-000004000000}"/>
            </a:ext>
          </a:extLst>
        </xdr:cNvPr>
        <xdr:cNvSpPr/>
      </xdr:nvSpPr>
      <xdr:spPr>
        <a:xfrm>
          <a:off x="14432280" y="388620"/>
          <a:ext cx="2028825" cy="9525"/>
        </a:xfrm>
        <a:prstGeom prst="rect">
          <a:avLst/>
        </a:prstGeom>
        <a:solidFill>
          <a:schemeClr val="lt1"/>
        </a:solidFill>
        <a:ln w="12700" cap="flat" cmpd="sng" algn="ctr">
          <a:noFill/>
          <a:prstDash val="solid"/>
          <a:miter lim="800000"/>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vi-VN" sz="1100" b="0" i="0" u="none" strike="noStrike">
              <a:solidFill>
                <a:schemeClr val="dk1"/>
              </a:solidFill>
              <a:effectLst/>
              <a:latin typeface="+mj-lt"/>
              <a:ea typeface="+mn-ea"/>
              <a:cs typeface="+mn-cs"/>
            </a:rPr>
            <a:t>Đơn vị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en-US" sz="1100" b="0" i="0">
              <a:solidFill>
                <a:schemeClr val="dk1"/>
              </a:solidFill>
              <a:effectLst/>
              <a:latin typeface="Times New Roman" panose="02020603050405020304" pitchFamily="18" charset="0"/>
              <a:ea typeface="+mn-ea"/>
              <a:cs typeface="Times New Roman" panose="02020603050405020304" pitchFamily="18" charset="0"/>
            </a:rPr>
            <a:t>UBND tỉnh, TP......................</a:t>
          </a:r>
          <a:endParaRPr lang="en-US" sz="1100" b="0" i="0" u="none" strike="noStrike">
            <a:solidFill>
              <a:srgbClr val="FF0000"/>
            </a:solidFill>
            <a:effectLst/>
            <a:latin typeface="Times New Roman" panose="02020603050405020304" pitchFamily="18" charset="0"/>
            <a:ea typeface="+mn-ea"/>
            <a:cs typeface="Times New Roman" panose="02020603050405020304" pitchFamily="18" charset="0"/>
          </a:endParaRPr>
        </a:p>
        <a:p>
          <a:r>
            <a:rPr lang="vi-VN" sz="1100" b="0" i="0" u="none" strike="noStrike">
              <a:solidFill>
                <a:schemeClr val="dk1"/>
              </a:solidFill>
              <a:effectLst/>
              <a:latin typeface="+mj-lt"/>
              <a:ea typeface="+mn-ea"/>
              <a:cs typeface="+mn-cs"/>
            </a:rPr>
            <a:t>Đơn vị nhận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vi-VN" sz="1100" b="0" i="0" u="none" strike="noStrike">
              <a:solidFill>
                <a:schemeClr val="dk1"/>
              </a:solidFill>
              <a:effectLst/>
              <a:latin typeface="+mj-lt"/>
              <a:ea typeface="+mn-ea"/>
              <a:cs typeface="+mn-cs"/>
            </a:rPr>
            <a:t>Tổng cục Thống kê</a:t>
          </a:r>
          <a:r>
            <a:rPr lang="vi-VN">
              <a:latin typeface="+mj-lt"/>
            </a:rPr>
            <a:t> </a:t>
          </a:r>
          <a:endParaRPr lang="en-US" sz="1100">
            <a:latin typeface="+mj-lt"/>
            <a:cs typeface="Times New Roman" panose="02020603050405020304" pitchFamily="18" charset="0"/>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inh.T.T\NXLam\Nxl-2000\Chu%20Hoang\Hanoi%20Group\My%20Documents\Phan%20Huy\DGIAGOC\1999\HANO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3%20Nien%20giam%20day%20du\2013\Vu%20Tong%20hop\Gui%20NXB\Nam\10Nam\xaydungcntt98\dung\&#167;&#222;a%20ph&#173;&#172;ng%2095-96%20(V&#232;n,%20TSC&#167;)%20hai%20gi&#1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NGAN%20SACH\tong%20hop%20nguon\2023\thu%20chi%20&#273;&#7871;n%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GAN%20SACH\DU%20TOAN\2023\2023%20&#272;P\DU%20TOAN%202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Windows/OneDrive/00%20&#272;ANG%20X&#7916;%20L&#221;%20-%20IN%20PROCESSING/2023.04.11%20Danh%20gia%20giua%20k&#7923;/Cac%20don%20vi/SL&#27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HONG%20KE%20KINH%20TE/6.%20BC%20chinh%20thuc/Danh%20gia%20giua%20NK%20giai%20doan%202021-2025/2.Hai-PL-KT-XH-giua-ky-PL2-Bieu-bc%20-TMBL-17.4.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HONG%20KE%20KINH%20TE\6.%20BC%20chinh%20thuc\Danh%20gia%20giua%20NK%20giai%20doan%202021-2025\2.Hai-PL-KT-XH-giua-ky-PL2-Bieu-bc%20-TMBL-17.4.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5nam\Thanh%20Toan\DOCUMENT\DAUTHAU\Dungquat\GOI3\DUNGQUAT-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gso.gov.vn/truyenfile/NLTS/2009/890004101DBTS_Bieu25_DBNN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THAIBAO\THU%20VIEN%20TN\d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VPQH\Dia%20mem\Sai%20gon\du%20to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an\0tonghop1\10Nam\10nam\xaydungcntt98\dung\&#167;&#222;a%20ph&#173;&#172;ng%2095-96%20(V&#232;n,%20TSC&#167;)%20hai%20gi&#18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tqvuong\Local%20Settings\Temporary%20Internet%20Files\Content.IE5\O5IZ0TU7\Hieu\Data\Nien%20giam\Hoan\Nien%20giam%2095-2002\NN95-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IBASE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2.5nam\Thanh%20Toan\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Sheet2"/>
      <sheetName val="00000000"/>
      <sheetName val="xdcb 01-200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3"/>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TH Ky Anh"/>
      <sheetName val="Sheet2 (2)"/>
      <sheetName val="CV den trong to聮g"/>
      <sheetName val="Bia"/>
      <sheetName val="Tm"/>
      <sheetName val="THKP"/>
      <sheetName val="DGi"/>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1"/>
      <sheetName val="T11"/>
      <sheetName val="PNT_QUOT__3"/>
      <sheetName val="COAT_WRAP_QIOT__3"/>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TH  goi 4-x"/>
      <sheetName val="PNT-QUOT-D150#3"/>
      <sheetName val="PNT-QUOT-H153#3"/>
      <sheetName val="PNT-QUOT-K152#3"/>
      <sheetName val="PNT-QUOT-H146#3"/>
      <sheetName val="Oð mai 279"/>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ȴ0000000"/>
      <sheetName val="mau kiem ke"/>
      <sheetName val="quyet toan HD 2000"/>
      <sheetName val="quyet toan hoa don 2001"/>
      <sheetName val="kiem ke hoa don 2001"/>
      <sheetName val="QUY III 02"/>
      <sheetName val="QUY IV 02"/>
      <sheetName val="QUYET TOAN 02"/>
      <sheetName val="Sheet15"/>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ѭ284"/>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Km27' - Km278"/>
      <sheetName val="0304"/>
      <sheetName val="0904"/>
      <sheetName val="1204"/>
      <sheetName val="80000000"/>
      <sheetName val="90000000"/>
      <sheetName val="a0000000"/>
      <sheetName val="b0000000"/>
      <sheetName val="c0000000"/>
      <sheetName val="Cong ban 1,5_x0013__x0000_"/>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hedt1"/>
      <sheetName val="_x0012_0000000"/>
      <sheetName val="Thang06-2002"/>
      <sheetName val="Thang07-2002"/>
      <sheetName val="Thang08-2002"/>
      <sheetName val="Thang09-2002"/>
      <sheetName val="Thang10-2002 "/>
      <sheetName val="Thang11-2002"/>
      <sheetName val="Thang12-2002"/>
      <sheetName val="Sheet1 (3)"/>
      <sheetName val="XLÇ_x0015_oppy"/>
      <sheetName val="Bao cao KQTH quy hoach 135"/>
      <sheetName val="Sheet5"/>
      <sheetName val="Sheet6"/>
      <sheetName val="Sheet7"/>
      <sheetName val="Sheet8"/>
      <sheetName val="Sheet9"/>
      <sheetName val="Sheet10"/>
      <sheetName val="ct luong "/>
      <sheetName val="Nhap 6T"/>
      <sheetName val="baocaochinh(qui1.05) (DC)"/>
      <sheetName val="Ctuluongq.1.05"/>
      <sheetName val="BANG PHAN BO qui1.05(DC)"/>
      <sheetName val="BANG PHAN BO quiII.05"/>
      <sheetName val="bao cac cinh Qui II-2005"/>
      <sheetName val="XXXXX\XX"/>
      <sheetName val="Macro1"/>
      <sheetName val="Macro2"/>
      <sheetName val="Macro3"/>
      <sheetName val="TAU"/>
      <sheetName val="KHACH"/>
      <sheetName val="BC1"/>
      <sheetName val="BC2"/>
      <sheetName val="BAO CAO AN"/>
      <sheetName val="BANGKEKHACH"/>
      <sheetName val="BKLBD"/>
      <sheetName val="PTDG"/>
      <sheetName val="DTCT"/>
      <sheetName val="vlct"/>
      <sheetName val="Sheet11"/>
      <sheetName val="Sheet12"/>
      <sheetName val="Sheet13"/>
      <sheetName val="Sheet14"/>
      <sheetName val="T_x000b_331"/>
      <sheetName val="p0000000"/>
      <sheetName val=""/>
      <sheetName val="Km&quot;80"/>
      <sheetName val="Khac DP"/>
      <sheetName val="Khoi than "/>
      <sheetName val="B3_208_than"/>
      <sheetName val="B3_208_TU"/>
      <sheetName val="B3_208_TW"/>
      <sheetName val="B3_208_DP"/>
      <sheetName val="B3_208_khac"/>
      <sheetName val="Km283 - Jm284"/>
      <sheetName val="ADKT"/>
      <sheetName val="cocB40 5B"/>
      <sheetName val="cocD50 9A"/>
      <sheetName val="cocD75 16"/>
      <sheetName val="coc B80 TD25"/>
      <sheetName val="P27 B80"/>
      <sheetName val="Coc23 B80"/>
      <sheetName val="cong B80 C4"/>
      <sheetName val="Km27%"/>
      <sheetName val="O0 mai 279"/>
      <sheetName val="Op_x0000_mai 280"/>
      <sheetName val="Op mai 28_x0011_"/>
      <sheetName val="5 nam (tac`) (2)"/>
      <sheetName val="D%o nai"/>
      <sheetName val="CTT cao so."/>
      <sheetName val="XNxlva sxdhanKCII"/>
      <sheetName val="CTxay lap mo C_x0010_"/>
      <sheetName val="Song ban 0,7x0,7"/>
      <sheetName val="Cong ban 0,8x ,8"/>
      <sheetName val="Dong$bac"/>
      <sheetName val="MTL$-INTER"/>
      <sheetName val="Khach iang le "/>
      <sheetName val="[PNT-P3.xlsѝKQKDKT'04-1"/>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TL33-13.14"/>
      <sheetName val="tlđm190337,8"/>
      <sheetName val="GC190337,8"/>
      <sheetName val="033,7,8"/>
      <sheetName val="TL033 ,2,4"/>
      <sheetName val="TL 0331,2"/>
      <sheetName val="033-1,4"/>
      <sheetName val="TL033,19,5"/>
      <sheetName val="gVL"/>
      <sheetName val="Lap ®at ®hÖn"/>
      <sheetName val="[PNT-P3.xlsUTong hop (2)"/>
      <sheetName val="Km276 - Ke277"/>
      <sheetName val="[PNT-P3.xlsUKm279 - Km280"/>
      <sheetName val="Du tnan chi tiet coc nuoc"/>
      <sheetName val="Baocao"/>
      <sheetName val="UT"/>
      <sheetName val="TongHopHD"/>
      <sheetName val="7000 000"/>
      <sheetName val="Áo"/>
      <sheetName val="XNxlva sxthanKCIÉ"/>
      <sheetName val="K43"/>
      <sheetName val="THKL"/>
      <sheetName val="PL43"/>
      <sheetName val="K43+0.00 - 338 Trai"/>
      <sheetName val="Tong (op"/>
      <sheetName val="Coc 4ieu"/>
      <sheetName val="chieud_x0005__x0000__x0000__x0000_"/>
      <sheetName val="gìIÏÝ_x001c_Ã_x0008_ç¾{è"/>
      <sheetName val="ESTI."/>
      <sheetName val="DI-ESTI"/>
      <sheetName val="CV den trong to?g"/>
      <sheetName val="?0000000"/>
      <sheetName val="GS02-thu0TM"/>
      <sheetName val="Don gia"/>
      <sheetName val="Nhap du lieu"/>
      <sheetName val="Package1"/>
      <sheetName val="TDT-TBࡁ"/>
      <sheetName val="ၔong hop QL48 - 2"/>
      <sheetName val="Shaet13"/>
      <sheetName val="Km266"/>
      <sheetName val="Thang8-02"/>
      <sheetName val="Thang9-02"/>
      <sheetName val="Thang10-02"/>
      <sheetName val="Thang11-02"/>
      <sheetName val="Thang12-02"/>
      <sheetName val="Thang01-03"/>
      <sheetName val="Thang02-03"/>
      <sheetName val="Mp mai 275"/>
      <sheetName val="30100000"/>
      <sheetName val="Ton 31.1"/>
      <sheetName val="NhapT.2"/>
      <sheetName val="Xuat T.2"/>
      <sheetName val="Ton 28.2"/>
      <sheetName val="H.Tra"/>
      <sheetName val="Hang CTY TRA LAI"/>
      <sheetName val="Hang NV Tra Lai"/>
      <sheetName val="TNghiªm T_x0002_ "/>
      <sheetName val="tt-_x0014_BA"/>
      <sheetName val="TD_x0014_"/>
      <sheetName val="_x0014_.12"/>
      <sheetName val="QD c5a HDQT (2)"/>
      <sheetName val="_x0003_hart1"/>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BLDG"/>
      <sheetName val="_x000b_luong phu"/>
      <sheetName val="gìIÏÝ_x001c_齘_x0013_龜_x0013_ꗃ〒"/>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ong ban 1,5„—_x0013__x0000_"/>
      <sheetName val="Xa9lap "/>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BCDSPS"/>
      <sheetName val="BCDKT"/>
      <sheetName val="Sÿÿÿÿ"/>
      <sheetName val="quÿÿ"/>
      <sheetName val="L_x0010_V ®at ®iÖn"/>
      <sheetName val="Cong ban 0,7p0,7"/>
      <sheetName val="Km275 - Ke276"/>
      <sheetName val="Km280 - Km2(1"/>
      <sheetName val="Km282 - Kl283"/>
      <sheetName val="Tong hop Op m!i"/>
      <sheetName val="bc"/>
      <sheetName val="K.O"/>
      <sheetName val="xang _clc"/>
      <sheetName val="X¡NG_td"/>
      <sheetName val="MaZUT"/>
      <sheetName val="DIESEL"/>
      <sheetName val="Thang 07"/>
      <sheetName val="T10-05"/>
      <sheetName val="T9-05"/>
      <sheetName val="t805"/>
      <sheetName val="11T"/>
      <sheetName val="9T"/>
      <sheetName val="Giao nhie- vu"/>
      <sheetName val="Diem mon hoc"/>
      <sheetName val="Tong hop diem"/>
      <sheetName val="HoTen-khong duoc xoa"/>
      <sheetName val="120"/>
      <sheetName val="IFAD"/>
      <sheetName val="CVHN"/>
      <sheetName val="TCVM"/>
      <sheetName val="RIDP"/>
      <sheetName val="LDNN"/>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imu"/>
      <sheetName val="Klct"/>
      <sheetName val="Covi"/>
      <sheetName val="Nlvt"/>
      <sheetName val="Innl"/>
      <sheetName val="Invt"/>
      <sheetName val="Chon"/>
      <sheetName val="Qtnv"/>
      <sheetName val="Bqtn"/>
      <sheetName val="Bqtv"/>
      <sheetName val="Giao"/>
      <sheetName val="Dcap"/>
      <sheetName val="Nlie"/>
      <sheetName val="Mnli"/>
      <sheetName val="Giao nhiem fu"/>
      <sheetName val="QDcea TGD (2)"/>
      <sheetName val="Mix-Tarpaulin"/>
      <sheetName val="Tarpaulin"/>
      <sheetName val="Price"/>
      <sheetName val="Monthly"/>
      <sheetName val="For Summary"/>
      <sheetName val="For Summary(KG)"/>
      <sheetName val="PP Cloth"/>
      <sheetName val="Mix-PP Cloth"/>
      <sheetName val="Material Price-PP"/>
      <sheetName val="_x0003_har"/>
      <sheetName val="VÃt liÖu"/>
      <sheetName val="CVden nw8ai TCT (1)"/>
      <sheetName val="gia x_x0000_ may"/>
      <sheetName val="thaß26"/>
      <sheetName val="FORM jc"/>
      <sheetName val="TNghiÖ- VL"/>
      <sheetName val="K?284"/>
      <sheetName val="CDPS3"/>
      <sheetName val="tldm190337,8"/>
      <sheetName val="?ong hop QL48 - 2"/>
      <sheetName val="Giao nhÿÿÿÿvu"/>
      <sheetName val="⁋㌱Ա_x0000_䭔㌱س_x0000_䭔ㄠㄴ_x0006_牴湯⁧琠湯౧_x0000_杮楨搠湩⵨偃_x0006_匀敨瑥"/>
      <sheetName val="ADKTKT02"/>
      <sheetName val="Cac cang UT mua thal Dong bac"/>
      <sheetName val="CV di ngoai to~g"/>
      <sheetName val="CT.XF1"/>
      <sheetName val="DG "/>
      <sheetName val="I"/>
      <sheetName val="PNT-P3"/>
      <sheetName val="GS11- tÝnh KH_x0014_SC§"/>
      <sheetName val="DŃ02"/>
      <sheetName val="XXXXX_XX"/>
      <sheetName val="Op"/>
      <sheetName val="gia x"/>
      <sheetName val="⁋㌱Ա"/>
      <sheetName val="QD cua "/>
      <sheetName val="_x000c__x0000__x0000__x0000__x0000__x0000__x0000__x0000__x000d__x0000__x0000__x0000_"/>
      <sheetName val="_x0000__x000f__x0000__x0000__x0000_‚ž½"/>
      <sheetName val="Temp"/>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DC2@ï4"/>
      <sheetName val="T[ 13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efreshError="1"/>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refreshError="1"/>
      <sheetData sheetId="376"/>
      <sheetData sheetId="377"/>
      <sheetData sheetId="378"/>
      <sheetData sheetId="379"/>
      <sheetData sheetId="380"/>
      <sheetData sheetId="38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sheetData sheetId="462" refreshError="1"/>
      <sheetData sheetId="463" refreshError="1"/>
      <sheetData sheetId="464"/>
      <sheetData sheetId="465" refreshError="1"/>
      <sheetData sheetId="466"/>
      <sheetData sheetId="467"/>
      <sheetData sheetId="468" refreshError="1"/>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sheetData sheetId="482"/>
      <sheetData sheetId="483"/>
      <sheetData sheetId="484" refreshError="1"/>
      <sheetData sheetId="485"/>
      <sheetData sheetId="486"/>
      <sheetData sheetId="487"/>
      <sheetData sheetId="488" refreshError="1"/>
      <sheetData sheetId="489"/>
      <sheetData sheetId="490"/>
      <sheetData sheetId="491"/>
      <sheetData sheetId="492"/>
      <sheetData sheetId="493"/>
      <sheetData sheetId="494"/>
      <sheetData sheetId="495"/>
      <sheetData sheetId="496" refreshError="1"/>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refreshError="1"/>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refreshError="1"/>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refreshError="1"/>
      <sheetData sheetId="670" refreshError="1"/>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sheetData sheetId="694" refreshError="1"/>
      <sheetData sheetId="695"/>
      <sheetData sheetId="696" refreshError="1"/>
      <sheetData sheetId="697"/>
      <sheetData sheetId="698"/>
      <sheetData sheetId="699" refreshError="1"/>
      <sheetData sheetId="700" refreshError="1"/>
      <sheetData sheetId="701"/>
      <sheetData sheetId="702"/>
      <sheetData sheetId="703" refreshError="1"/>
      <sheetData sheetId="704" refreshError="1"/>
      <sheetData sheetId="705" refreshError="1"/>
      <sheetData sheetId="706" refreshError="1"/>
      <sheetData sheetId="707" refreshError="1"/>
      <sheetData sheetId="708"/>
      <sheetData sheetId="709" refreshError="1"/>
      <sheetData sheetId="710" refreshError="1"/>
      <sheetData sheetId="711"/>
      <sheetData sheetId="712"/>
      <sheetData sheetId="713"/>
      <sheetData sheetId="714"/>
      <sheetData sheetId="715"/>
      <sheetData sheetId="716"/>
      <sheetData sheetId="717"/>
      <sheetData sheetId="718"/>
      <sheetData sheetId="719"/>
      <sheetData sheetId="720"/>
      <sheetData sheetId="72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t"/>
      <sheetName val="2.74"/>
      <sheetName val="ESTI."/>
      <sheetName val="DI-ESTI"/>
      <sheetName val="IBASE"/>
      <sheetName val="TiÕn ®é thùc hiÖn KC"/>
      <sheetName val="2_74"/>
      <sheetName val="TiÕn_®é_thùc_hiÖn_KC"/>
      <sheetName val="ESTI_"/>
    </sheetNames>
    <sheetDataSet>
      <sheetData sheetId="0"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ma-p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33">
          <cell r="F33">
            <v>6973512</v>
          </cell>
        </row>
        <row r="42">
          <cell r="F42">
            <v>2000</v>
          </cell>
        </row>
        <row r="45">
          <cell r="F45">
            <v>241057</v>
          </cell>
        </row>
        <row r="46">
          <cell r="F46">
            <v>81512</v>
          </cell>
        </row>
        <row r="47">
          <cell r="F47">
            <v>2624124</v>
          </cell>
        </row>
        <row r="48">
          <cell r="F48">
            <v>520296</v>
          </cell>
        </row>
        <row r="49">
          <cell r="F49">
            <v>21934</v>
          </cell>
        </row>
        <row r="50">
          <cell r="F50">
            <v>121384</v>
          </cell>
        </row>
        <row r="51">
          <cell r="F51">
            <v>36243</v>
          </cell>
        </row>
        <row r="52">
          <cell r="F52">
            <v>105543</v>
          </cell>
        </row>
        <row r="53">
          <cell r="F53">
            <v>933703</v>
          </cell>
        </row>
        <row r="54">
          <cell r="F54">
            <v>1554922</v>
          </cell>
        </row>
        <row r="55">
          <cell r="F55">
            <v>498919</v>
          </cell>
        </row>
        <row r="56">
          <cell r="F56">
            <v>75890</v>
          </cell>
        </row>
        <row r="58">
          <cell r="F58">
            <v>1000</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ước 2022"/>
      <sheetName val="2023-01"/>
      <sheetName val="2023-02"/>
      <sheetName val="2.2"/>
      <sheetName val="2.1"/>
      <sheetName val="2023-03"/>
      <sheetName val="3.1"/>
      <sheetName val="3.2"/>
      <sheetName val="3.3"/>
      <sheetName val="2023-4a"/>
      <sheetName val="2023-4a1"/>
      <sheetName val="2023-4b"/>
      <sheetName val="4B1ASXH"/>
      <sheetName val="4B2CHI TX"/>
      <sheetName val="thuế"/>
      <sheetName val="thăm hỏi"/>
      <sheetName val="vay 3 năm"/>
      <sheetName val="đất ss"/>
      <sheetName val="đất"/>
      <sheetName val="3 năm 2023-2025"/>
      <sheetName val="TWBSCMT"/>
      <sheetName val="thuê đất"/>
      <sheetName val="ATGT"/>
      <sheetName val="thu cấp quyền"/>
      <sheetName val="Sheet1"/>
      <sheetName val="HSL"/>
      <sheetName val="GIAO THU"/>
      <sheetName val="GIAO CHI"/>
    </sheetNames>
    <sheetDataSet>
      <sheetData sheetId="0" refreshError="1"/>
      <sheetData sheetId="1" refreshError="1"/>
      <sheetData sheetId="2" refreshError="1">
        <row r="23">
          <cell r="D23">
            <v>4154603.5491504399</v>
          </cell>
        </row>
        <row r="33">
          <cell r="D33">
            <v>974509.49495852564</v>
          </cell>
        </row>
        <row r="34">
          <cell r="D34">
            <v>3235169.775299558</v>
          </cell>
        </row>
        <row r="35">
          <cell r="D35">
            <v>548998.06036444521</v>
          </cell>
        </row>
        <row r="36">
          <cell r="D36">
            <v>85914.619255071972</v>
          </cell>
        </row>
        <row r="37">
          <cell r="D37">
            <v>30608.036450799998</v>
          </cell>
        </row>
        <row r="38">
          <cell r="D38">
            <v>36553.218620925072</v>
          </cell>
        </row>
        <row r="39">
          <cell r="D39">
            <v>512015.81079350872</v>
          </cell>
        </row>
        <row r="40">
          <cell r="D40">
            <v>1304354.9688666295</v>
          </cell>
        </row>
        <row r="41">
          <cell r="D41">
            <v>266846.20486577362</v>
          </cell>
        </row>
        <row r="42">
          <cell r="D42">
            <v>52136.245809205706</v>
          </cell>
        </row>
        <row r="43">
          <cell r="D43">
            <v>174119.54987195111</v>
          </cell>
        </row>
        <row r="44">
          <cell r="D44">
            <v>100000</v>
          </cell>
        </row>
        <row r="45">
          <cell r="D45">
            <v>79590</v>
          </cell>
        </row>
        <row r="47">
          <cell r="D47">
            <v>1000</v>
          </cell>
        </row>
        <row r="48">
          <cell r="D48">
            <v>309466.4656931638</v>
          </cell>
        </row>
        <row r="50">
          <cell r="D50">
            <v>1748251</v>
          </cell>
        </row>
        <row r="52">
          <cell r="D52">
            <v>365738</v>
          </cell>
        </row>
        <row r="53">
          <cell r="D53">
            <v>312804</v>
          </cell>
        </row>
      </sheetData>
      <sheetData sheetId="3" refreshError="1"/>
      <sheetData sheetId="4" refreshError="1"/>
      <sheetData sheetId="5" refreshError="1">
        <row r="5">
          <cell r="L5">
            <v>79827.129163304824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ìa KT-XH 2023"/>
      <sheetName val="08. KT-XH"/>
      <sheetName val="GIAI TRINH 2022"/>
      <sheetName val="GIAI TRINH 2021"/>
      <sheetName val="BIEU 2"/>
      <sheetName val="BIEU 3"/>
      <sheetName val="BIEU 4"/>
      <sheetName val="PL1 KH42"/>
      <sheetName val="BIEU 5"/>
    </sheetNames>
    <sheetDataSet>
      <sheetData sheetId="0" refreshError="1"/>
      <sheetData sheetId="1" refreshError="1"/>
      <sheetData sheetId="2" refreshError="1"/>
      <sheetData sheetId="3" refreshError="1">
        <row r="11">
          <cell r="B11" t="str">
            <v>Tốc độ tăng tổng sản phẩm trên địa bàn (GRDP)</v>
          </cell>
          <cell r="C11" t="e">
            <v>#N/A</v>
          </cell>
          <cell r="D11" t="e">
            <v>#N/A</v>
          </cell>
          <cell r="E11" t="e">
            <v>#N/A</v>
          </cell>
          <cell r="F11" t="e">
            <v>#N/A</v>
          </cell>
          <cell r="G11" t="str">
            <v>Không đạt</v>
          </cell>
        </row>
        <row r="12">
          <cell r="B12" t="str">
            <v>Tốc độ tăng giá trị sản xuất nông, lâm nghiệp và thủy sản</v>
          </cell>
          <cell r="C12" t="e">
            <v>#N/A</v>
          </cell>
          <cell r="D12" t="e">
            <v>#N/A</v>
          </cell>
          <cell r="E12" t="e">
            <v>#N/A</v>
          </cell>
          <cell r="F12" t="e">
            <v>#N/A</v>
          </cell>
          <cell r="G12" t="str">
            <v>Không đạt</v>
          </cell>
        </row>
        <row r="13">
          <cell r="B13" t="str">
            <v>Tốc độ tăng giá trị sản xuất công nghiệp</v>
          </cell>
          <cell r="C13" t="e">
            <v>#N/A</v>
          </cell>
          <cell r="D13" t="e">
            <v>#N/A</v>
          </cell>
          <cell r="E13" t="e">
            <v>#N/A</v>
          </cell>
          <cell r="F13" t="e">
            <v>#N/A</v>
          </cell>
          <cell r="G13" t="str">
            <v>Không đạt</v>
          </cell>
        </row>
        <row r="14">
          <cell r="B14" t="str">
            <v>Tốc độ tăng giá trị sản xuất dịch vụ</v>
          </cell>
          <cell r="C14" t="e">
            <v>#N/A</v>
          </cell>
          <cell r="D14" t="e">
            <v>#N/A</v>
          </cell>
          <cell r="E14" t="e">
            <v>#N/A</v>
          </cell>
          <cell r="F14" t="e">
            <v>#N/A</v>
          </cell>
          <cell r="G14" t="str">
            <v>Không đạt</v>
          </cell>
        </row>
        <row r="15">
          <cell r="B15" t="str">
            <v>Cơ cấu kinh tế</v>
          </cell>
          <cell r="C15" t="e">
            <v>#N/A</v>
          </cell>
          <cell r="D15" t="e">
            <v>#N/A</v>
          </cell>
          <cell r="E15" t="e">
            <v>#N/A</v>
          </cell>
          <cell r="F15" t="e">
            <v>#N/A</v>
          </cell>
        </row>
        <row r="16">
          <cell r="B16" t="str">
            <v>- Nông, lâm nghiệp, thủy sản</v>
          </cell>
          <cell r="C16" t="e">
            <v>#N/A</v>
          </cell>
          <cell r="D16" t="e">
            <v>#N/A</v>
          </cell>
          <cell r="E16" t="e">
            <v>#N/A</v>
          </cell>
          <cell r="F16" t="e">
            <v>#N/A</v>
          </cell>
        </row>
        <row r="17">
          <cell r="B17" t="str">
            <v>- Công nghiệp, xây dựng</v>
          </cell>
          <cell r="C17" t="e">
            <v>#N/A</v>
          </cell>
          <cell r="D17" t="e">
            <v>#N/A</v>
          </cell>
          <cell r="E17" t="e">
            <v>#N/A</v>
          </cell>
          <cell r="F17" t="e">
            <v>#N/A</v>
          </cell>
        </row>
        <row r="18">
          <cell r="B18" t="str">
            <v>- Dịch vụ</v>
          </cell>
          <cell r="C18" t="e">
            <v>#N/A</v>
          </cell>
          <cell r="D18" t="e">
            <v>#N/A</v>
          </cell>
          <cell r="E18" t="e">
            <v>#N/A</v>
          </cell>
          <cell r="F18" t="e">
            <v>#N/A</v>
          </cell>
        </row>
        <row r="20">
          <cell r="B20" t="str">
            <v>Tổng thu ngân sách nhà nước trên địa bàn</v>
          </cell>
          <cell r="C20" t="e">
            <v>#N/A</v>
          </cell>
          <cell r="D20" t="e">
            <v>#N/A</v>
          </cell>
          <cell r="E20" t="e">
            <v>#N/A</v>
          </cell>
          <cell r="F20" t="e">
            <v>#N/A</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e">
            <v>#N/A</v>
          </cell>
          <cell r="D22" t="e">
            <v>#N/A</v>
          </cell>
          <cell r="E22" t="e">
            <v>#N/A</v>
          </cell>
          <cell r="F22" t="e">
            <v>#N/A</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row>
        <row r="25">
          <cell r="B25" t="str">
            <v>Tỷ lệ số xã đạt chuẩn NTM kiểu mẫu</v>
          </cell>
        </row>
        <row r="26">
          <cell r="B26" t="str">
            <v>Chỉ tiêu xã hội</v>
          </cell>
        </row>
        <row r="27">
          <cell r="B27" t="str">
            <v>Giải quyết việc làm hàng năm</v>
          </cell>
          <cell r="C27" t="str">
            <v>Người</v>
          </cell>
          <cell r="D27" t="str">
            <v>16.619</v>
          </cell>
          <cell r="E27">
            <v>0</v>
          </cell>
          <cell r="F27">
            <v>18000</v>
          </cell>
          <cell r="G27" t="str">
            <v>Không đạt</v>
          </cell>
        </row>
        <row r="28">
          <cell r="B28" t="str">
            <v>Mức giảm tỷ lệ hộ nghèo theo chuẩn nghèo đa chiều</v>
          </cell>
          <cell r="C28" t="e">
            <v>#N/A</v>
          </cell>
          <cell r="D28" t="e">
            <v>#N/A</v>
          </cell>
          <cell r="E28" t="e">
            <v>#N/A</v>
          </cell>
          <cell r="F28" t="e">
            <v>#N/A</v>
          </cell>
          <cell r="G28" t="str">
            <v>Đạt</v>
          </cell>
        </row>
        <row r="29">
          <cell r="B29" t="str">
            <v xml:space="preserve">Tỷ lệ trường đạt chuẩn quốc gia </v>
          </cell>
          <cell r="C29" t="e">
            <v>#N/A</v>
          </cell>
          <cell r="D29" t="e">
            <v>#N/A</v>
          </cell>
          <cell r="E29" t="e">
            <v>#N/A</v>
          </cell>
          <cell r="F29" t="e">
            <v>#N/A</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e">
            <v>#N/A</v>
          </cell>
          <cell r="D31" t="e">
            <v>#N/A</v>
          </cell>
          <cell r="E31" t="e">
            <v>#N/A</v>
          </cell>
          <cell r="F31" t="e">
            <v>#N/A</v>
          </cell>
          <cell r="G31" t="str">
            <v>Đạt</v>
          </cell>
        </row>
        <row r="32">
          <cell r="B32" t="str">
            <v>Tỷ lệ dân số tham gia bảo hiểm y tế</v>
          </cell>
          <cell r="C32" t="e">
            <v>#N/A</v>
          </cell>
          <cell r="D32" t="e">
            <v>#N/A</v>
          </cell>
          <cell r="E32" t="e">
            <v>#N/A</v>
          </cell>
          <cell r="F32" t="e">
            <v>#N/A</v>
          </cell>
          <cell r="G32" t="str">
            <v>Đạt</v>
          </cell>
        </row>
        <row r="33">
          <cell r="B33" t="str">
            <v>Tỷ lệ lao động qua đào tạo</v>
          </cell>
          <cell r="C33" t="e">
            <v>#N/A</v>
          </cell>
          <cell r="D33" t="e">
            <v>#N/A</v>
          </cell>
          <cell r="E33" t="e">
            <v>#N/A</v>
          </cell>
          <cell r="F33" t="e">
            <v>#N/A</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row>
        <row r="36">
          <cell r="B36" t="str">
            <v>Tỷ lệ dân số thành thị được sử dụng nước sạch</v>
          </cell>
          <cell r="C36" t="e">
            <v>#N/A</v>
          </cell>
          <cell r="D36" t="e">
            <v>#N/A</v>
          </cell>
          <cell r="E36" t="e">
            <v>#N/A</v>
          </cell>
          <cell r="F36" t="e">
            <v>#N/A</v>
          </cell>
          <cell r="G36" t="str">
            <v>Đạt</v>
          </cell>
        </row>
        <row r="37">
          <cell r="B37" t="str">
            <v>Tỷ lệ dân số nông thôn được cung cấp nước sạch và hợp vệ sinh</v>
          </cell>
          <cell r="C37" t="e">
            <v>#N/A</v>
          </cell>
          <cell r="D37" t="e">
            <v>#N/A</v>
          </cell>
          <cell r="E37" t="e">
            <v>#N/A</v>
          </cell>
          <cell r="F37" t="e">
            <v>#N/A</v>
          </cell>
          <cell r="G37" t="str">
            <v>Đạt</v>
          </cell>
        </row>
        <row r="38">
          <cell r="B38" t="str">
            <v>Tỷ lệ che phủ rừng</v>
          </cell>
          <cell r="C38" t="e">
            <v>#N/A</v>
          </cell>
          <cell r="D38" t="e">
            <v>#N/A</v>
          </cell>
          <cell r="E38" t="e">
            <v>#N/A</v>
          </cell>
          <cell r="F38" t="e">
            <v>#N/A</v>
          </cell>
          <cell r="G38" t="str">
            <v>Đạt</v>
          </cell>
        </row>
        <row r="39">
          <cell r="B39" t="str">
            <v>Tỷ lệ chất thải rắn sinh hoạt được xử lý</v>
          </cell>
          <cell r="C39" t="e">
            <v>#N/A</v>
          </cell>
          <cell r="D39" t="e">
            <v>#N/A</v>
          </cell>
          <cell r="E39" t="e">
            <v>#N/A</v>
          </cell>
          <cell r="F39" t="e">
            <v>#N/A</v>
          </cell>
          <cell r="G39" t="str">
            <v>Vượt KH</v>
          </cell>
        </row>
        <row r="40">
          <cell r="B40" t="str">
            <v>Tỷ lệ chất thải y tế được xử lý</v>
          </cell>
          <cell r="C40" t="e">
            <v>#N/A</v>
          </cell>
          <cell r="D40" t="e">
            <v>#N/A</v>
          </cell>
          <cell r="E40" t="e">
            <v>#N/A</v>
          </cell>
          <cell r="F40" t="e">
            <v>#N/A</v>
          </cell>
          <cell r="G40" t="str">
            <v>Đạt</v>
          </cell>
        </row>
      </sheetData>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 TỈNH TP"/>
      <sheetName val="01. TKQG_thu NSNN1"/>
      <sheetName val="02. TKQG_chi NSNN"/>
      <sheetName val="03. NHNN TỈNH"/>
      <sheetName val="04. NLTS_tien do"/>
      <sheetName val="05. NLTS_sl"/>
      <sheetName val="06. CNXD_NLMT"/>
      <sheetName val="07_TMDV"/>
      <sheetName val="Bìa KT-XH 2023"/>
      <sheetName val="08. KT-XH"/>
      <sheetName val="GIAI TRINH 2022"/>
      <sheetName val="GIAI TRINH 2021"/>
      <sheetName val="BIEU 2"/>
      <sheetName val="BIEU 3"/>
      <sheetName val="BIEU 4"/>
      <sheetName val="PL1 KH42"/>
      <sheetName val="BIEU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B11" t="str">
            <v>Tốc độ tăng tổng sản phẩm trên địa bàn (GRDP)</v>
          </cell>
          <cell r="C11" t="str">
            <v>%</v>
          </cell>
          <cell r="D11">
            <v>2.9</v>
          </cell>
          <cell r="E11">
            <v>0</v>
          </cell>
          <cell r="F11" t="str">
            <v>6,5-7,0</v>
          </cell>
          <cell r="G11" t="str">
            <v>Không đạt</v>
          </cell>
        </row>
        <row r="12">
          <cell r="B12" t="str">
            <v>Tốc độ tăng giá trị sản xuất nông, lâm nghiệp và thủy sản</v>
          </cell>
          <cell r="C12" t="str">
            <v>%</v>
          </cell>
          <cell r="D12">
            <v>3.58</v>
          </cell>
          <cell r="E12">
            <v>0</v>
          </cell>
          <cell r="F12" t="str">
            <v>4 - 4,5</v>
          </cell>
          <cell r="G12" t="str">
            <v>Không đạt</v>
          </cell>
        </row>
        <row r="13">
          <cell r="B13" t="str">
            <v>Tốc độ tăng giá trị sản xuất công nghiệp</v>
          </cell>
          <cell r="C13" t="str">
            <v>%</v>
          </cell>
          <cell r="D13">
            <v>6.72</v>
          </cell>
          <cell r="E13">
            <v>0</v>
          </cell>
          <cell r="F13" t="str">
            <v>8,5 - 9,0</v>
          </cell>
          <cell r="G13" t="str">
            <v>Không đạt</v>
          </cell>
        </row>
        <row r="14">
          <cell r="B14" t="str">
            <v>Tốc độ tăng giá trị sản xuất dịch vụ</v>
          </cell>
          <cell r="C14" t="str">
            <v>%</v>
          </cell>
          <cell r="D14">
            <v>-0.37</v>
          </cell>
          <cell r="E14">
            <v>0</v>
          </cell>
          <cell r="F14" t="str">
            <v>6,5-7,0</v>
          </cell>
          <cell r="G14" t="str">
            <v>Không đạt</v>
          </cell>
        </row>
        <row r="15">
          <cell r="B15" t="str">
            <v>Cơ cấu kinh tế</v>
          </cell>
          <cell r="C15" t="str">
            <v>%</v>
          </cell>
          <cell r="D15">
            <v>100</v>
          </cell>
          <cell r="E15">
            <v>0</v>
          </cell>
          <cell r="F15">
            <v>100</v>
          </cell>
          <cell r="G15">
            <v>0</v>
          </cell>
        </row>
        <row r="16">
          <cell r="B16" t="str">
            <v>- Nông, lâm nghiệp, thủy sản</v>
          </cell>
          <cell r="C16" t="e">
            <v>#N/A</v>
          </cell>
          <cell r="D16" t="e">
            <v>#N/A</v>
          </cell>
          <cell r="E16" t="e">
            <v>#N/A</v>
          </cell>
          <cell r="F16" t="e">
            <v>#N/A</v>
          </cell>
          <cell r="G16">
            <v>0</v>
          </cell>
        </row>
        <row r="17">
          <cell r="B17" t="str">
            <v>- Công nghiệp, xây dựng</v>
          </cell>
          <cell r="C17" t="e">
            <v>#N/A</v>
          </cell>
          <cell r="D17" t="e">
            <v>#N/A</v>
          </cell>
          <cell r="E17" t="e">
            <v>#N/A</v>
          </cell>
          <cell r="F17" t="e">
            <v>#N/A</v>
          </cell>
          <cell r="G17">
            <v>0</v>
          </cell>
        </row>
        <row r="18">
          <cell r="B18" t="str">
            <v>- Dịch vụ</v>
          </cell>
          <cell r="C18" t="e">
            <v>#N/A</v>
          </cell>
          <cell r="D18" t="e">
            <v>#N/A</v>
          </cell>
          <cell r="E18" t="e">
            <v>#N/A</v>
          </cell>
          <cell r="F18" t="e">
            <v>#N/A</v>
          </cell>
          <cell r="G18">
            <v>0</v>
          </cell>
        </row>
        <row r="19">
          <cell r="B19">
            <v>0</v>
          </cell>
          <cell r="C19">
            <v>0</v>
          </cell>
          <cell r="D19">
            <v>0</v>
          </cell>
          <cell r="E19">
            <v>0</v>
          </cell>
          <cell r="F19">
            <v>0</v>
          </cell>
          <cell r="G19">
            <v>0</v>
          </cell>
        </row>
        <row r="20">
          <cell r="B20" t="str">
            <v>Tổng thu ngân sách nhà nước trên địa bàn</v>
          </cell>
          <cell r="C20" t="str">
            <v>Tỷ đồng</v>
          </cell>
          <cell r="D20">
            <v>5959</v>
          </cell>
          <cell r="E20">
            <v>0</v>
          </cell>
          <cell r="F20">
            <v>5428</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str">
            <v>Triệu đồng/người</v>
          </cell>
          <cell r="D22">
            <v>46.329108687072058</v>
          </cell>
          <cell r="E22">
            <v>0</v>
          </cell>
          <cell r="F22">
            <v>51.2</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cell r="C24">
            <v>0</v>
          </cell>
          <cell r="D24">
            <v>0</v>
          </cell>
          <cell r="E24">
            <v>0</v>
          </cell>
          <cell r="F24">
            <v>0</v>
          </cell>
          <cell r="G24">
            <v>0</v>
          </cell>
        </row>
        <row r="25">
          <cell r="B25" t="str">
            <v>Tỷ lệ số xã đạt chuẩn NTM kiểu mẫu</v>
          </cell>
          <cell r="C25">
            <v>0</v>
          </cell>
          <cell r="D25">
            <v>0</v>
          </cell>
          <cell r="E25">
            <v>0</v>
          </cell>
          <cell r="F25">
            <v>0</v>
          </cell>
          <cell r="G25">
            <v>0</v>
          </cell>
        </row>
        <row r="26">
          <cell r="B26" t="str">
            <v>Chỉ tiêu xã hội</v>
          </cell>
          <cell r="C26">
            <v>0</v>
          </cell>
          <cell r="D26">
            <v>0</v>
          </cell>
          <cell r="E26">
            <v>0</v>
          </cell>
          <cell r="F26">
            <v>0</v>
          </cell>
          <cell r="G26">
            <v>0</v>
          </cell>
        </row>
        <row r="27">
          <cell r="B27" t="str">
            <v>Giải quyết việc làm hàng năm</v>
          </cell>
          <cell r="C27" t="str">
            <v>Người</v>
          </cell>
          <cell r="D27">
            <v>16619</v>
          </cell>
          <cell r="E27">
            <v>0</v>
          </cell>
          <cell r="F27">
            <v>18000</v>
          </cell>
          <cell r="G27" t="str">
            <v>Không đạt</v>
          </cell>
        </row>
        <row r="28">
          <cell r="B28" t="str">
            <v>Mức giảm tỷ lệ hộ nghèo theo chuẩn nghèo đa chiều</v>
          </cell>
          <cell r="C28" t="str">
            <v>%</v>
          </cell>
          <cell r="D28">
            <v>1.08</v>
          </cell>
          <cell r="E28">
            <v>0</v>
          </cell>
          <cell r="F28">
            <v>0.6</v>
          </cell>
          <cell r="G28" t="str">
            <v>Đạt</v>
          </cell>
        </row>
        <row r="29">
          <cell r="B29" t="str">
            <v xml:space="preserve">Tỷ lệ trường đạt chuẩn quốc gia </v>
          </cell>
          <cell r="C29" t="str">
            <v>%</v>
          </cell>
          <cell r="D29">
            <v>41.1</v>
          </cell>
          <cell r="E29">
            <v>0</v>
          </cell>
          <cell r="F29">
            <v>64.88</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str">
            <v>Giường</v>
          </cell>
          <cell r="D31">
            <v>35</v>
          </cell>
          <cell r="E31">
            <v>0</v>
          </cell>
          <cell r="F31">
            <v>35</v>
          </cell>
          <cell r="G31" t="str">
            <v>Đạt</v>
          </cell>
        </row>
        <row r="32">
          <cell r="B32" t="str">
            <v>Tỷ lệ dân số tham gia bảo hiểm y tế</v>
          </cell>
          <cell r="C32" t="str">
            <v>%</v>
          </cell>
          <cell r="D32" t="str">
            <v>&gt;90</v>
          </cell>
          <cell r="E32">
            <v>0</v>
          </cell>
          <cell r="F32" t="str">
            <v>&gt;90</v>
          </cell>
          <cell r="G32" t="str">
            <v>Đạt</v>
          </cell>
        </row>
        <row r="33">
          <cell r="B33" t="str">
            <v>Tỷ lệ lao động qua đào tạo</v>
          </cell>
          <cell r="C33" t="str">
            <v>%</v>
          </cell>
          <cell r="D33">
            <v>65</v>
          </cell>
          <cell r="E33">
            <v>0</v>
          </cell>
          <cell r="F33">
            <v>66</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cell r="C35">
            <v>0</v>
          </cell>
          <cell r="D35">
            <v>0</v>
          </cell>
          <cell r="E35">
            <v>0</v>
          </cell>
          <cell r="F35">
            <v>0</v>
          </cell>
          <cell r="G35">
            <v>0</v>
          </cell>
        </row>
        <row r="36">
          <cell r="B36" t="str">
            <v>Tỷ lệ dân số thành thị được sử dụng nước sạch</v>
          </cell>
          <cell r="C36" t="str">
            <v>%</v>
          </cell>
          <cell r="D36">
            <v>97.2</v>
          </cell>
          <cell r="E36">
            <v>0</v>
          </cell>
          <cell r="F36">
            <v>97.2</v>
          </cell>
          <cell r="G36" t="str">
            <v>Đạt</v>
          </cell>
        </row>
        <row r="37">
          <cell r="B37" t="str">
            <v>Tỷ lệ dân số nông thôn được cung cấp nước sạch và hợp vệ sinh</v>
          </cell>
          <cell r="C37" t="str">
            <v>%</v>
          </cell>
          <cell r="D37">
            <v>96</v>
          </cell>
          <cell r="E37">
            <v>0</v>
          </cell>
          <cell r="F37">
            <v>97</v>
          </cell>
          <cell r="G37" t="str">
            <v>Đạt</v>
          </cell>
        </row>
        <row r="38">
          <cell r="B38" t="str">
            <v>Tỷ lệ che phủ rừng</v>
          </cell>
          <cell r="C38" t="str">
            <v>%</v>
          </cell>
          <cell r="D38">
            <v>67.88</v>
          </cell>
          <cell r="E38">
            <v>0</v>
          </cell>
          <cell r="F38">
            <v>68</v>
          </cell>
          <cell r="G38" t="str">
            <v>Đạt</v>
          </cell>
        </row>
        <row r="39">
          <cell r="B39" t="str">
            <v>Tỷ lệ chất thải rắn sinh hoạt được xử lý</v>
          </cell>
          <cell r="C39" t="str">
            <v>%</v>
          </cell>
          <cell r="D39">
            <v>77.400000000000006</v>
          </cell>
          <cell r="E39">
            <v>0</v>
          </cell>
          <cell r="F39">
            <v>78</v>
          </cell>
          <cell r="G39" t="str">
            <v>Vượt KH</v>
          </cell>
        </row>
        <row r="40">
          <cell r="B40" t="str">
            <v>Tỷ lệ chất thải y tế được xử lý</v>
          </cell>
          <cell r="C40" t="str">
            <v>%</v>
          </cell>
          <cell r="D40">
            <v>100</v>
          </cell>
          <cell r="E40">
            <v>0</v>
          </cell>
          <cell r="F40">
            <v>100</v>
          </cell>
          <cell r="G40" t="str">
            <v>Đạt</v>
          </cell>
        </row>
      </sheetData>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 TỈNH TP"/>
      <sheetName val="01. TKQG_thu NSNN1"/>
      <sheetName val="02. TKQG_chi NSNN"/>
      <sheetName val="03. NHNN TỈNH"/>
      <sheetName val="04. NLTS_tien do"/>
      <sheetName val="05. NLTS_sl"/>
      <sheetName val="06. CNXD_NLMT"/>
      <sheetName val="07_TMDV"/>
      <sheetName val="Bìa KT-XH 2023"/>
      <sheetName val="08. KT-XH"/>
      <sheetName val="GIAI TRINH 2022"/>
      <sheetName val="GIAI TRINH 2021"/>
      <sheetName val="BIEU 2"/>
      <sheetName val="BIEU 3"/>
      <sheetName val="BIEU 4"/>
      <sheetName val="PL1 KH42"/>
      <sheetName val="BIEU 5"/>
    </sheetNames>
    <sheetDataSet>
      <sheetData sheetId="0"/>
      <sheetData sheetId="1"/>
      <sheetData sheetId="2"/>
      <sheetData sheetId="3"/>
      <sheetData sheetId="4"/>
      <sheetData sheetId="5"/>
      <sheetData sheetId="6"/>
      <sheetData sheetId="7"/>
      <sheetData sheetId="8"/>
      <sheetData sheetId="9"/>
      <sheetData sheetId="10"/>
      <sheetData sheetId="11">
        <row r="11">
          <cell r="B11" t="str">
            <v>Tốc độ tăng tổng sản phẩm trên địa bàn (GRDP)</v>
          </cell>
          <cell r="C11" t="str">
            <v>%</v>
          </cell>
          <cell r="D11">
            <v>2.9</v>
          </cell>
          <cell r="E11">
            <v>0</v>
          </cell>
          <cell r="F11" t="str">
            <v>6,5-7,0</v>
          </cell>
          <cell r="G11" t="str">
            <v>Không đạt</v>
          </cell>
        </row>
        <row r="12">
          <cell r="B12" t="str">
            <v>Tốc độ tăng giá trị sản xuất nông, lâm nghiệp và thủy sản</v>
          </cell>
          <cell r="C12" t="str">
            <v>%</v>
          </cell>
          <cell r="D12">
            <v>3.58</v>
          </cell>
          <cell r="E12">
            <v>0</v>
          </cell>
          <cell r="F12" t="str">
            <v>4 - 4,5</v>
          </cell>
          <cell r="G12" t="str">
            <v>Không đạt</v>
          </cell>
        </row>
        <row r="13">
          <cell r="B13" t="str">
            <v>Tốc độ tăng giá trị sản xuất công nghiệp</v>
          </cell>
          <cell r="C13" t="str">
            <v>%</v>
          </cell>
          <cell r="D13">
            <v>6.72</v>
          </cell>
          <cell r="E13">
            <v>0</v>
          </cell>
          <cell r="F13" t="str">
            <v>8,5 - 9,0</v>
          </cell>
          <cell r="G13" t="str">
            <v>Không đạt</v>
          </cell>
        </row>
        <row r="14">
          <cell r="B14" t="str">
            <v>Tốc độ tăng giá trị sản xuất dịch vụ</v>
          </cell>
          <cell r="C14" t="str">
            <v>%</v>
          </cell>
          <cell r="D14">
            <v>-0.37</v>
          </cell>
          <cell r="E14">
            <v>0</v>
          </cell>
          <cell r="F14" t="str">
            <v>6,5-7,0</v>
          </cell>
          <cell r="G14" t="str">
            <v>Không đạt</v>
          </cell>
        </row>
        <row r="15">
          <cell r="B15" t="str">
            <v>Cơ cấu kinh tế</v>
          </cell>
          <cell r="C15" t="str">
            <v>%</v>
          </cell>
          <cell r="D15">
            <v>100</v>
          </cell>
          <cell r="E15">
            <v>0</v>
          </cell>
          <cell r="F15">
            <v>100</v>
          </cell>
          <cell r="G15">
            <v>0</v>
          </cell>
        </row>
        <row r="16">
          <cell r="B16" t="str">
            <v>- Nông, lâm nghiệp, thủy sản</v>
          </cell>
          <cell r="C16" t="e">
            <v>#N/A</v>
          </cell>
          <cell r="D16" t="e">
            <v>#N/A</v>
          </cell>
          <cell r="E16" t="e">
            <v>#N/A</v>
          </cell>
          <cell r="F16" t="e">
            <v>#N/A</v>
          </cell>
          <cell r="G16">
            <v>0</v>
          </cell>
        </row>
        <row r="17">
          <cell r="B17" t="str">
            <v>- Công nghiệp, xây dựng</v>
          </cell>
          <cell r="C17" t="e">
            <v>#N/A</v>
          </cell>
          <cell r="D17" t="e">
            <v>#N/A</v>
          </cell>
          <cell r="E17" t="e">
            <v>#N/A</v>
          </cell>
          <cell r="F17" t="e">
            <v>#N/A</v>
          </cell>
          <cell r="G17">
            <v>0</v>
          </cell>
        </row>
        <row r="18">
          <cell r="B18" t="str">
            <v>- Dịch vụ</v>
          </cell>
          <cell r="C18" t="e">
            <v>#N/A</v>
          </cell>
          <cell r="D18" t="e">
            <v>#N/A</v>
          </cell>
          <cell r="E18" t="e">
            <v>#N/A</v>
          </cell>
          <cell r="F18" t="e">
            <v>#N/A</v>
          </cell>
          <cell r="G18">
            <v>0</v>
          </cell>
        </row>
        <row r="19">
          <cell r="B19">
            <v>0</v>
          </cell>
          <cell r="C19">
            <v>0</v>
          </cell>
          <cell r="D19">
            <v>0</v>
          </cell>
          <cell r="E19">
            <v>0</v>
          </cell>
          <cell r="F19">
            <v>0</v>
          </cell>
          <cell r="G19">
            <v>0</v>
          </cell>
        </row>
        <row r="20">
          <cell r="B20" t="str">
            <v>Tổng thu ngân sách nhà nước trên địa bàn</v>
          </cell>
          <cell r="C20" t="str">
            <v>Tỷ đồng</v>
          </cell>
          <cell r="D20">
            <v>5959</v>
          </cell>
          <cell r="E20">
            <v>0</v>
          </cell>
          <cell r="F20">
            <v>5428</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str">
            <v>Triệu đồng/người</v>
          </cell>
          <cell r="D22">
            <v>46.329108687072058</v>
          </cell>
          <cell r="E22">
            <v>0</v>
          </cell>
          <cell r="F22">
            <v>51.2</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cell r="C24">
            <v>0</v>
          </cell>
          <cell r="D24">
            <v>0</v>
          </cell>
          <cell r="E24">
            <v>0</v>
          </cell>
          <cell r="F24">
            <v>0</v>
          </cell>
          <cell r="G24">
            <v>0</v>
          </cell>
        </row>
        <row r="25">
          <cell r="B25" t="str">
            <v>Tỷ lệ số xã đạt chuẩn NTM kiểu mẫu</v>
          </cell>
          <cell r="C25">
            <v>0</v>
          </cell>
          <cell r="D25">
            <v>0</v>
          </cell>
          <cell r="E25">
            <v>0</v>
          </cell>
          <cell r="F25">
            <v>0</v>
          </cell>
          <cell r="G25">
            <v>0</v>
          </cell>
        </row>
        <row r="26">
          <cell r="B26" t="str">
            <v>Chỉ tiêu xã hội</v>
          </cell>
          <cell r="C26">
            <v>0</v>
          </cell>
          <cell r="D26">
            <v>0</v>
          </cell>
          <cell r="E26">
            <v>0</v>
          </cell>
          <cell r="F26">
            <v>0</v>
          </cell>
          <cell r="G26">
            <v>0</v>
          </cell>
        </row>
        <row r="27">
          <cell r="B27" t="str">
            <v>Giải quyết việc làm hàng năm</v>
          </cell>
          <cell r="C27" t="str">
            <v>Người</v>
          </cell>
          <cell r="D27">
            <v>16619</v>
          </cell>
          <cell r="E27">
            <v>0</v>
          </cell>
          <cell r="F27">
            <v>18000</v>
          </cell>
          <cell r="G27" t="str">
            <v>Không đạt</v>
          </cell>
        </row>
        <row r="28">
          <cell r="B28" t="str">
            <v>Mức giảm tỷ lệ hộ nghèo theo chuẩn nghèo đa chiều</v>
          </cell>
          <cell r="C28" t="str">
            <v>%</v>
          </cell>
          <cell r="D28">
            <v>1.08</v>
          </cell>
          <cell r="E28">
            <v>0</v>
          </cell>
          <cell r="F28">
            <v>0.6</v>
          </cell>
          <cell r="G28" t="str">
            <v>Đạt</v>
          </cell>
        </row>
        <row r="29">
          <cell r="B29" t="str">
            <v xml:space="preserve">Tỷ lệ trường đạt chuẩn quốc gia </v>
          </cell>
          <cell r="C29" t="str">
            <v>%</v>
          </cell>
          <cell r="D29">
            <v>41.1</v>
          </cell>
          <cell r="E29">
            <v>0</v>
          </cell>
          <cell r="F29">
            <v>64.88</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str">
            <v>Giường</v>
          </cell>
          <cell r="D31">
            <v>35</v>
          </cell>
          <cell r="E31">
            <v>0</v>
          </cell>
          <cell r="F31">
            <v>35</v>
          </cell>
          <cell r="G31" t="str">
            <v>Đạt</v>
          </cell>
        </row>
        <row r="32">
          <cell r="B32" t="str">
            <v>Tỷ lệ dân số tham gia bảo hiểm y tế</v>
          </cell>
          <cell r="C32" t="str">
            <v>%</v>
          </cell>
          <cell r="D32" t="str">
            <v>&gt;90</v>
          </cell>
          <cell r="E32">
            <v>0</v>
          </cell>
          <cell r="F32" t="str">
            <v>&gt;90</v>
          </cell>
          <cell r="G32" t="str">
            <v>Đạt</v>
          </cell>
        </row>
        <row r="33">
          <cell r="B33" t="str">
            <v>Tỷ lệ lao động qua đào tạo</v>
          </cell>
          <cell r="C33" t="str">
            <v>%</v>
          </cell>
          <cell r="D33">
            <v>65</v>
          </cell>
          <cell r="E33">
            <v>0</v>
          </cell>
          <cell r="F33">
            <v>66</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cell r="C35">
            <v>0</v>
          </cell>
          <cell r="D35">
            <v>0</v>
          </cell>
          <cell r="E35">
            <v>0</v>
          </cell>
          <cell r="F35">
            <v>0</v>
          </cell>
          <cell r="G35">
            <v>0</v>
          </cell>
        </row>
        <row r="36">
          <cell r="B36" t="str">
            <v>Tỷ lệ dân số thành thị được sử dụng nước sạch</v>
          </cell>
          <cell r="C36" t="str">
            <v>%</v>
          </cell>
          <cell r="D36">
            <v>97.2</v>
          </cell>
          <cell r="E36">
            <v>0</v>
          </cell>
          <cell r="F36">
            <v>97.2</v>
          </cell>
          <cell r="G36" t="str">
            <v>Đạt</v>
          </cell>
        </row>
        <row r="37">
          <cell r="B37" t="str">
            <v>Tỷ lệ dân số nông thôn được cung cấp nước sạch và hợp vệ sinh</v>
          </cell>
          <cell r="C37" t="str">
            <v>%</v>
          </cell>
          <cell r="D37">
            <v>96</v>
          </cell>
          <cell r="E37">
            <v>0</v>
          </cell>
          <cell r="F37">
            <v>97</v>
          </cell>
          <cell r="G37" t="str">
            <v>Đạt</v>
          </cell>
        </row>
        <row r="38">
          <cell r="B38" t="str">
            <v>Tỷ lệ che phủ rừng</v>
          </cell>
          <cell r="C38" t="str">
            <v>%</v>
          </cell>
          <cell r="D38">
            <v>67.88</v>
          </cell>
          <cell r="E38">
            <v>0</v>
          </cell>
          <cell r="F38">
            <v>68</v>
          </cell>
          <cell r="G38" t="str">
            <v>Đạt</v>
          </cell>
        </row>
        <row r="39">
          <cell r="B39" t="str">
            <v>Tỷ lệ chất thải rắn sinh hoạt được xử lý</v>
          </cell>
          <cell r="C39" t="str">
            <v>%</v>
          </cell>
          <cell r="D39">
            <v>77.400000000000006</v>
          </cell>
          <cell r="E39">
            <v>0</v>
          </cell>
          <cell r="F39">
            <v>78</v>
          </cell>
          <cell r="G39" t="str">
            <v>Vượt KH</v>
          </cell>
        </row>
        <row r="40">
          <cell r="B40" t="str">
            <v>Tỷ lệ chất thải y tế được xử lý</v>
          </cell>
          <cell r="C40" t="str">
            <v>%</v>
          </cell>
          <cell r="D40">
            <v>100</v>
          </cell>
          <cell r="E40">
            <v>0</v>
          </cell>
          <cell r="F40">
            <v>100</v>
          </cell>
          <cell r="G40" t="str">
            <v>Đạt</v>
          </cell>
        </row>
      </sheetData>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PNT-QUOT-#3"/>
      <sheetName val="COAT&amp;WRAP-QI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5b"/>
      <sheetName val="Bieu 25a"/>
      <sheetName val="00000000"/>
      <sheetName val="10000000"/>
      <sheetName val="Du_lieu"/>
      <sheetName val="THK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g"/>
      <sheetName val="VT,NC,M"/>
      <sheetName val="dt"/>
      <sheetName val="Sheet3"/>
      <sheetName val="dt (2)"/>
      <sheetName val="XL4Poppy"/>
      <sheetName val="gia vt,nc,may"/>
    </sheetNames>
    <sheetDataSet>
      <sheetData sheetId="0"/>
      <sheetData sheetId="1" refreshError="1">
        <row r="5">
          <cell r="A5" t="str">
            <v>VT</v>
          </cell>
          <cell r="D5" t="str">
            <v>M</v>
          </cell>
          <cell r="G5" t="str">
            <v>NC</v>
          </cell>
        </row>
        <row r="6">
          <cell r="A6" t="str">
            <v>Baät saét 20x4x250</v>
          </cell>
          <cell r="B6">
            <v>1500</v>
          </cell>
          <cell r="D6" t="str">
            <v>Maùy bôm BT 50m3/h</v>
          </cell>
          <cell r="E6">
            <v>1533650.26</v>
          </cell>
          <cell r="G6" t="str">
            <v>NHAÂN COÂNG 2,7/7</v>
          </cell>
          <cell r="H6">
            <v>18250</v>
          </cell>
        </row>
        <row r="7">
          <cell r="A7" t="str">
            <v>Baät saét d = 10mm</v>
          </cell>
          <cell r="B7">
            <v>1000</v>
          </cell>
          <cell r="D7" t="str">
            <v>Maùy caåu 10T</v>
          </cell>
          <cell r="E7">
            <v>658596.77</v>
          </cell>
          <cell r="G7" t="str">
            <v>NHAÂN COÂNG 3,5/7</v>
          </cell>
          <cell r="H7">
            <v>18980</v>
          </cell>
        </row>
        <row r="8">
          <cell r="A8" t="str">
            <v>Baät saét d = 10mm</v>
          </cell>
          <cell r="B8">
            <v>1000</v>
          </cell>
          <cell r="D8" t="str">
            <v>Maùy caét uoán</v>
          </cell>
          <cell r="E8">
            <v>42574.23</v>
          </cell>
          <cell r="G8" t="str">
            <v>NHAÂN COÂNG 3,7/7</v>
          </cell>
          <cell r="H8">
            <v>19710</v>
          </cell>
        </row>
        <row r="9">
          <cell r="A9" t="str">
            <v>Baät saét Þ6mm</v>
          </cell>
          <cell r="B9">
            <v>800</v>
          </cell>
          <cell r="D9" t="str">
            <v>Maùy haøn 15kw</v>
          </cell>
          <cell r="E9">
            <v>59577.600000000006</v>
          </cell>
          <cell r="G9" t="str">
            <v>NHAÂN COÂNG 3/7</v>
          </cell>
          <cell r="H9">
            <v>18980</v>
          </cell>
        </row>
        <row r="10">
          <cell r="A10" t="str">
            <v>Baûn leà</v>
          </cell>
          <cell r="B10">
            <v>1500</v>
          </cell>
          <cell r="D10" t="str">
            <v>Maùy haøn 23Kw</v>
          </cell>
          <cell r="E10">
            <v>82751.66</v>
          </cell>
          <cell r="G10" t="str">
            <v>NHAÂN COÂNG 4,5/7</v>
          </cell>
          <cell r="H10">
            <v>22776</v>
          </cell>
        </row>
        <row r="11">
          <cell r="A11" t="str">
            <v>Boät maøu</v>
          </cell>
          <cell r="B11">
            <v>45000</v>
          </cell>
          <cell r="D11" t="str">
            <v>Maùy khoan 4,5Kw</v>
          </cell>
          <cell r="E11">
            <v>77397.38</v>
          </cell>
          <cell r="G11" t="str">
            <v>NHAÂN COÂNG 4/7</v>
          </cell>
          <cell r="H11">
            <v>21170</v>
          </cell>
        </row>
        <row r="12">
          <cell r="A12" t="str">
            <v>Boät ñaù</v>
          </cell>
          <cell r="B12">
            <v>500</v>
          </cell>
          <cell r="D12" t="str">
            <v>Maùy ñaàm baøn 1kw</v>
          </cell>
          <cell r="E12">
            <v>34801.75</v>
          </cell>
        </row>
        <row r="13">
          <cell r="A13" t="str">
            <v>Bulong M20x80</v>
          </cell>
          <cell r="B13">
            <v>1500</v>
          </cell>
          <cell r="D13" t="str">
            <v>Maùy ñaàm baùnh loáp 25T</v>
          </cell>
          <cell r="E13">
            <v>541046.57000000007</v>
          </cell>
        </row>
        <row r="14">
          <cell r="A14" t="str">
            <v>Caây choáng</v>
          </cell>
          <cell r="B14">
            <v>16000</v>
          </cell>
          <cell r="D14" t="str">
            <v>Maùy ñaàm coùc</v>
          </cell>
          <cell r="E14">
            <v>53681.9</v>
          </cell>
        </row>
        <row r="15">
          <cell r="A15" t="str">
            <v>Caùt vaøng</v>
          </cell>
          <cell r="B15">
            <v>58000</v>
          </cell>
          <cell r="D15" t="str">
            <v>Maùy ñaàm duøi 1,5Kw</v>
          </cell>
          <cell r="E15">
            <v>40077.920000000006</v>
          </cell>
        </row>
        <row r="16">
          <cell r="A16" t="str">
            <v>Cöûa goã</v>
          </cell>
          <cell r="B16">
            <v>520000</v>
          </cell>
          <cell r="D16" t="str">
            <v>Maùy ñaøo &lt;=0,8m3</v>
          </cell>
          <cell r="E16">
            <v>755258.43</v>
          </cell>
        </row>
        <row r="17">
          <cell r="A17" t="str">
            <v>Cöûa khung saét, khung nhoâm</v>
          </cell>
          <cell r="B17">
            <v>425000</v>
          </cell>
          <cell r="D17" t="str">
            <v>Maùy san 110CV</v>
          </cell>
          <cell r="E17">
            <v>625169.97000000009</v>
          </cell>
        </row>
        <row r="18">
          <cell r="A18" t="str">
            <v>Cöûa saét xeáp, cöûa cuoán</v>
          </cell>
          <cell r="B18">
            <v>345000</v>
          </cell>
          <cell r="D18" t="str">
            <v>Maùy troän 250 lít</v>
          </cell>
          <cell r="E18">
            <v>103011.04000000001</v>
          </cell>
        </row>
        <row r="19">
          <cell r="A19" t="str">
            <v>Cuûi ñun</v>
          </cell>
          <cell r="B19">
            <v>400</v>
          </cell>
          <cell r="D19" t="str">
            <v>Maùy troän vöõa 80 lít</v>
          </cell>
          <cell r="E19">
            <v>48464.58</v>
          </cell>
        </row>
        <row r="20">
          <cell r="A20" t="str">
            <v>Daàu boùng</v>
          </cell>
          <cell r="B20">
            <v>22000</v>
          </cell>
          <cell r="D20" t="str">
            <v>Maùy uûi 110CV</v>
          </cell>
          <cell r="E20">
            <v>716202.36</v>
          </cell>
        </row>
        <row r="21">
          <cell r="A21" t="str">
            <v>Daây theùp</v>
          </cell>
          <cell r="B21">
            <v>7000</v>
          </cell>
          <cell r="D21" t="str">
            <v>Maùy vaän thaêng 0,8T</v>
          </cell>
          <cell r="E21">
            <v>58309.65</v>
          </cell>
        </row>
        <row r="22">
          <cell r="A22" t="str">
            <v>Flinkote</v>
          </cell>
          <cell r="B22">
            <v>11500</v>
          </cell>
          <cell r="D22" t="str">
            <v>Maùy, oâ toâ 5T</v>
          </cell>
          <cell r="E22">
            <v>331529.87</v>
          </cell>
        </row>
        <row r="23">
          <cell r="A23" t="str">
            <v>Gaïch ceramic 30x30</v>
          </cell>
          <cell r="B23">
            <v>13500</v>
          </cell>
          <cell r="D23" t="str">
            <v>Maùy, oâ toâ töôùi nöôùc 5m3</v>
          </cell>
          <cell r="E23">
            <v>367065.64</v>
          </cell>
        </row>
        <row r="24">
          <cell r="A24" t="str">
            <v>Gaïch ceramic 40x40</v>
          </cell>
          <cell r="B24">
            <v>27500</v>
          </cell>
        </row>
        <row r="25">
          <cell r="A25" t="str">
            <v>Gaïch men söù 20x20</v>
          </cell>
          <cell r="B25">
            <v>3200</v>
          </cell>
        </row>
        <row r="26">
          <cell r="A26" t="str">
            <v>Gaïch men söù 20x30</v>
          </cell>
          <cell r="B26">
            <v>5000</v>
          </cell>
        </row>
        <row r="27">
          <cell r="A27" t="str">
            <v>Gaïch oáng 8x8x19</v>
          </cell>
          <cell r="B27">
            <v>350</v>
          </cell>
        </row>
        <row r="28">
          <cell r="A28" t="str">
            <v>Gaïch theû 4x8x19</v>
          </cell>
          <cell r="B28">
            <v>350</v>
          </cell>
        </row>
        <row r="29">
          <cell r="A29" t="str">
            <v>Gaïch xi maêng</v>
          </cell>
          <cell r="B29">
            <v>7500</v>
          </cell>
        </row>
        <row r="30">
          <cell r="A30" t="str">
            <v>Giaáy nhaùm</v>
          </cell>
          <cell r="B30">
            <v>8000</v>
          </cell>
        </row>
        <row r="31">
          <cell r="A31" t="str">
            <v>Giaáy nhaùm mòn</v>
          </cell>
          <cell r="B31">
            <v>12000</v>
          </cell>
        </row>
        <row r="32">
          <cell r="A32" t="str">
            <v>Giaáy nhaùm thoâ</v>
          </cell>
          <cell r="B32">
            <v>8000</v>
          </cell>
        </row>
        <row r="33">
          <cell r="A33" t="str">
            <v>Goã cheøn</v>
          </cell>
          <cell r="B33">
            <v>2150000</v>
          </cell>
        </row>
        <row r="34">
          <cell r="A34" t="str">
            <v>Goã choáng</v>
          </cell>
          <cell r="B34">
            <v>2150000</v>
          </cell>
        </row>
        <row r="35">
          <cell r="A35" t="str">
            <v>Goã ñaø neïp</v>
          </cell>
          <cell r="B35">
            <v>2200000</v>
          </cell>
        </row>
        <row r="36">
          <cell r="A36" t="str">
            <v>Goã ñaø, caây choáng</v>
          </cell>
          <cell r="B36">
            <v>2200000</v>
          </cell>
        </row>
        <row r="37">
          <cell r="A37" t="str">
            <v>Goã vaùn</v>
          </cell>
          <cell r="B37">
            <v>2500000</v>
          </cell>
        </row>
        <row r="38">
          <cell r="A38" t="str">
            <v>Goã vaùn caàu coâng taùc</v>
          </cell>
          <cell r="B38">
            <v>2350000</v>
          </cell>
        </row>
        <row r="39">
          <cell r="A39" t="str">
            <v>Keõm buoäc</v>
          </cell>
          <cell r="B39">
            <v>7000</v>
          </cell>
        </row>
        <row r="40">
          <cell r="A40" t="str">
            <v>Khuoân cöûa goã</v>
          </cell>
          <cell r="B40">
            <v>75000</v>
          </cell>
        </row>
        <row r="41">
          <cell r="A41" t="str">
            <v>Lan can inox</v>
          </cell>
          <cell r="B41">
            <v>1550000</v>
          </cell>
        </row>
        <row r="42">
          <cell r="A42" t="str">
            <v>Matit deûo</v>
          </cell>
          <cell r="B42">
            <v>8600</v>
          </cell>
        </row>
        <row r="43">
          <cell r="A43" t="str">
            <v>Moùc saét</v>
          </cell>
          <cell r="B43">
            <v>1000</v>
          </cell>
        </row>
        <row r="44">
          <cell r="A44" t="str">
            <v>Ñaát caáp 3</v>
          </cell>
          <cell r="B44">
            <v>38000</v>
          </cell>
        </row>
        <row r="45">
          <cell r="A45" t="str">
            <v>Ñaát ñeøn</v>
          </cell>
          <cell r="B45">
            <v>7200</v>
          </cell>
        </row>
        <row r="46">
          <cell r="A46" t="str">
            <v>Ñaù 1x2</v>
          </cell>
          <cell r="B46">
            <v>127000</v>
          </cell>
        </row>
        <row r="47">
          <cell r="A47" t="str">
            <v>Ñaù 4x6</v>
          </cell>
          <cell r="B47">
            <v>110000</v>
          </cell>
        </row>
        <row r="48">
          <cell r="A48" t="str">
            <v>ñaù hoa cöông 60x60cm</v>
          </cell>
          <cell r="B48">
            <v>875000</v>
          </cell>
        </row>
        <row r="49">
          <cell r="A49" t="str">
            <v>ñaù maøi 30x30(cm)</v>
          </cell>
          <cell r="B49">
            <v>115000</v>
          </cell>
        </row>
        <row r="50">
          <cell r="A50" t="str">
            <v>Neïp goã 20x30</v>
          </cell>
          <cell r="B50">
            <v>7500</v>
          </cell>
        </row>
        <row r="51">
          <cell r="A51" t="str">
            <v>Nhöïa bitum soá 4</v>
          </cell>
          <cell r="B51">
            <v>3640</v>
          </cell>
        </row>
        <row r="52">
          <cell r="A52" t="str">
            <v>Ñinh</v>
          </cell>
          <cell r="B52">
            <v>7000</v>
          </cell>
        </row>
        <row r="53">
          <cell r="A53" t="str">
            <v>Ñinh ñæa</v>
          </cell>
          <cell r="B53">
            <v>1200</v>
          </cell>
        </row>
        <row r="54">
          <cell r="A54" t="str">
            <v>Ñinh vít</v>
          </cell>
          <cell r="B54">
            <v>1500</v>
          </cell>
        </row>
        <row r="55">
          <cell r="A55" t="str">
            <v>Nöôùc</v>
          </cell>
          <cell r="B55">
            <v>4</v>
          </cell>
        </row>
        <row r="56">
          <cell r="A56" t="str">
            <v>OÂ xy</v>
          </cell>
          <cell r="B56">
            <v>16000</v>
          </cell>
        </row>
        <row r="57">
          <cell r="A57" t="str">
            <v>Phaán talc</v>
          </cell>
          <cell r="B57">
            <v>45000</v>
          </cell>
        </row>
        <row r="58">
          <cell r="A58" t="str">
            <v>Que haøn</v>
          </cell>
          <cell r="B58">
            <v>10000</v>
          </cell>
        </row>
        <row r="59">
          <cell r="A59" t="str">
            <v>Sôn daàu</v>
          </cell>
          <cell r="B59">
            <v>30000</v>
          </cell>
        </row>
        <row r="60">
          <cell r="A60" t="str">
            <v>Sôn töôøng</v>
          </cell>
          <cell r="B60">
            <v>45000</v>
          </cell>
        </row>
        <row r="61">
          <cell r="A61" t="str">
            <v>Soûi haït lôùn</v>
          </cell>
          <cell r="B61">
            <v>1000</v>
          </cell>
        </row>
        <row r="62">
          <cell r="A62" t="str">
            <v>Taám traàn thaïch cao + khung nhoâm</v>
          </cell>
          <cell r="B62">
            <v>145000</v>
          </cell>
        </row>
        <row r="63">
          <cell r="A63" t="str">
            <v>Theùp hình</v>
          </cell>
          <cell r="B63">
            <v>4400</v>
          </cell>
        </row>
        <row r="64">
          <cell r="A64" t="str">
            <v>Theùp taám</v>
          </cell>
          <cell r="B64">
            <v>4500</v>
          </cell>
        </row>
        <row r="65">
          <cell r="A65" t="str">
            <v>Theùp troøn Þ&lt;=10</v>
          </cell>
          <cell r="B65">
            <v>4300</v>
          </cell>
        </row>
        <row r="66">
          <cell r="A66" t="str">
            <v>Theùp troøn Þ&lt;=18</v>
          </cell>
          <cell r="B66">
            <v>4700</v>
          </cell>
        </row>
        <row r="67">
          <cell r="A67" t="str">
            <v>Theùp troøn Þ&gt;18</v>
          </cell>
          <cell r="B67">
            <v>4700</v>
          </cell>
        </row>
        <row r="68">
          <cell r="A68" t="str">
            <v>Tole muùi</v>
          </cell>
          <cell r="B68">
            <v>125000</v>
          </cell>
        </row>
        <row r="69">
          <cell r="A69" t="str">
            <v>Tole uùp noùc</v>
          </cell>
          <cell r="B69">
            <v>89000</v>
          </cell>
        </row>
        <row r="70">
          <cell r="A70" t="str">
            <v>Vaùch kính khung nhoâm A</v>
          </cell>
          <cell r="B70">
            <v>720000</v>
          </cell>
        </row>
        <row r="71">
          <cell r="A71" t="str">
            <v>Vaùch kính khung nhoâm B</v>
          </cell>
          <cell r="B71">
            <v>385000</v>
          </cell>
        </row>
        <row r="72">
          <cell r="A72" t="str">
            <v>Vöõa M250</v>
          </cell>
          <cell r="B72">
            <v>640000</v>
          </cell>
        </row>
        <row r="73">
          <cell r="A73" t="str">
            <v>Vöõa M300</v>
          </cell>
          <cell r="B73">
            <v>700000</v>
          </cell>
        </row>
        <row r="74">
          <cell r="A74" t="str">
            <v>Xaêng</v>
          </cell>
          <cell r="B74">
            <v>5500</v>
          </cell>
        </row>
        <row r="75">
          <cell r="A75" t="str">
            <v>Xi maêng PC.30</v>
          </cell>
          <cell r="B75">
            <v>860</v>
          </cell>
        </row>
        <row r="76">
          <cell r="A76" t="str">
            <v>Xi maêng PC.40</v>
          </cell>
          <cell r="B76">
            <v>920</v>
          </cell>
        </row>
        <row r="77">
          <cell r="A77" t="str">
            <v>Xi maêng traéng</v>
          </cell>
          <cell r="B77">
            <v>2200</v>
          </cell>
        </row>
        <row r="78">
          <cell r="A78" t="str">
            <v>Gaïch ceramic 50x50</v>
          </cell>
          <cell r="B78">
            <v>52000</v>
          </cell>
        </row>
        <row r="79">
          <cell r="A79" t="str">
            <v>Xaø goà C150</v>
          </cell>
          <cell r="B79">
            <v>46500</v>
          </cell>
        </row>
      </sheetData>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NEW-PANEL"/>
      <sheetName val="Du_lieu"/>
      <sheetName val="DanhMuc"/>
      <sheetName val="IBASE"/>
      <sheetName val="MTL$-INTER"/>
      <sheetName val="THKP"/>
      <sheetName val="gia vt,nc,may"/>
      <sheetName val="LKVL-CK-HT-GD1"/>
      <sheetName val="VT,NC,M"/>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TS"/>
      <sheetName val="2.59.1"/>
      <sheetName val="2.1"/>
      <sheetName val="2.2"/>
      <sheetName val="2.3 "/>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8.1"/>
      <sheetName val="2.38.2"/>
      <sheetName val="2.38.3"/>
      <sheetName val="2.39"/>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2.70"/>
      <sheetName val="2.71"/>
      <sheetName val="2.72"/>
      <sheetName val="2.73"/>
      <sheetName val="2.74"/>
      <sheetName val="2.74.1"/>
      <sheetName val="2.90"/>
      <sheetName val="7 THAI NGUYEN"/>
      <sheetName val="MTL$-INTER"/>
      <sheetName val="Ban 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km248"/>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Nhap lieu"/>
      <sheetName val="PGT"/>
      <sheetName val="Tien dien"/>
      <sheetName val="Thue GTGT"/>
      <sheetName val="142201-T1-th"/>
      <sheetName val="142201-T1 "/>
      <sheetName val="142201-T2-th "/>
      <sheetName val="142201-T2"/>
      <sheetName val="142201-T3-th "/>
      <sheetName val="142201-T3"/>
      <sheetName val="142201-T4-th  "/>
      <sheetName val="142201-T4"/>
      <sheetName val="142201-T6"/>
      <sheetName val="142201-T10"/>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1000000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heet6"/>
      <sheetName val="tb1"/>
      <sheetName val="Song trai"/>
      <sheetName val="Dinh+ha nha"/>
      <sheetName val="PTLK"/>
      <sheetName val="NG k"/>
      <sheetName val="THcong"/>
      <sheetName val="BHXH"/>
      <sheetName val="BHXH12"/>
      <sheetName val="Sheet8"/>
      <sheetName val="Sheet9"/>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socai2003-6tc"/>
      <sheetName val="SCT Cong trinh"/>
      <sheetName val="06-2003 (2)"/>
      <sheetName val="CDPS 6tc"/>
      <sheetName val="SCT Nha thau"/>
      <sheetName val="socai2003 (6tc)dp"/>
      <sheetName val="socai2003 (6tc)"/>
      <sheetName val="CDPS 6tc (2)"/>
      <sheetName val="20000000"/>
      <sheetName val="KM"/>
      <sheetName val="KHOANMUC"/>
      <sheetName val="QTNC"/>
      <sheetName val="CPQL"/>
      <sheetName val="SANLUONG"/>
      <sheetName val="SSCP-SL"/>
      <sheetName val="CPSX"/>
      <sheetName val="CDSL (2)"/>
      <sheetName val="Congty"/>
      <sheetName val="VPPN"/>
      <sheetName val="XN74"/>
      <sheetName val="XN54"/>
      <sheetName val="XN33"/>
      <sheetName val="NK96"/>
      <sheetName val="XL4Test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Tonghop"/>
      <sheetName val="Sheet7"/>
      <sheetName val="Thau"/>
      <sheetName val="CT-BT"/>
      <sheetName val="Xa"/>
      <sheetName val="TH"/>
      <sheetName val="Sheet10"/>
      <sheetName val="TH du toan "/>
      <sheetName val="Du toan "/>
      <sheetName val="C.Tinh"/>
      <sheetName val="TK_cap"/>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XXXXXX_xda24_X"/>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D1"/>
      <sheetName val="D2"/>
      <sheetName val="D3"/>
      <sheetName val="D4"/>
      <sheetName val="D5"/>
      <sheetName val="D6"/>
      <sheetName val="Tay ninh"/>
      <sheetName val="A.Duc"/>
      <sheetName val="TH2003"/>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amPha"/>
      <sheetName val="MongCai"/>
      <sheetName val="30000000"/>
      <sheetName val="40000000"/>
      <sheetName val="50000000"/>
      <sheetName val="60000000"/>
      <sheetName val="70000000"/>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HHVt "/>
      <sheetName val="[IBASE2.XLSѝTNHNoi"/>
      <sheetName val="TH_BQ"/>
      <sheetName val="CT 03"/>
      <sheetName val="TH 03"/>
      <sheetName val="Co~g hop 1,5x1,5"/>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GIA NUOC"/>
      <sheetName val="GIA DIEN THOAI"/>
      <sheetName val="GIA DIEN"/>
      <sheetName val="chiet tinh XD"/>
      <sheetName val="Triet T"/>
      <sheetName val="Phan tich gia"/>
      <sheetName val="pHAN CONG"/>
      <sheetName val="GIA XD"/>
      <sheetName val="CV di trong  dong"/>
      <sheetName val=" KQTH quy hoach 135"/>
      <sheetName val="Bao cao KQTH quy hoach 135"/>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HD1"/>
      <sheetName val="HD4"/>
      <sheetName val="HD3"/>
      <sheetName val="HD5"/>
      <sheetName val="HD7"/>
      <sheetName val="HD6"/>
      <sheetName val="HD2"/>
      <sheetName val="cn"/>
      <sheetName val="ct"/>
      <sheetName val="Nc"/>
      <sheetName val="pt"/>
      <sheetName val="ql"/>
      <sheetName val="ql (2)"/>
      <sheetName val="4"/>
      <sheetName val="Sheet13"/>
      <sheetName val="Sheet14"/>
      <sheetName val="Sheet15"/>
      <sheetName val="Sheet16"/>
      <sheetName val="DTCT"/>
      <sheetName val="PTVT"/>
      <sheetName val="THVT"/>
      <sheetName val="T.K H.T.T5"/>
      <sheetName val="T.K T7"/>
      <sheetName val="TK T6"/>
      <sheetName val="T.K T5"/>
      <sheetName val="Bang thong ke hang ton"/>
      <sheetName val="thong ke "/>
      <sheetName val="T.KT04"/>
      <sheetName val="DATA"/>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Km282-Km_x0003__x0000_3"/>
      <sheetName val="20+590"/>
      <sheetName val="20+1218"/>
      <sheetName val="22+456"/>
      <sheetName val="23+200"/>
      <sheetName val="Bia1"/>
      <sheetName val="Nhap_lieu"/>
      <sheetName val="THQI"/>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BCDSPS"/>
      <sheetName val="BCDKT"/>
      <sheetName val=""/>
      <sheetName val="Khoiluong"/>
      <sheetName val="Vattu"/>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2.74"/>
      <sheetName val="Km282-Km_x0003_"/>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cth 05-04"/>
      <sheetName val="baocao 05-04"/>
      <sheetName val="bcth04-04"/>
      <sheetName val="baocao04-04"/>
      <sheetName val="bcth03-04"/>
      <sheetName val="baocao03-04"/>
      <sheetName val="bcth02-04"/>
      <sheetName val="baocao02-04"/>
      <sheetName val="bcth01-04"/>
      <sheetName val="baocao01-04"/>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V70">
            <v>406</v>
          </cell>
        </row>
        <row r="71">
          <cell r="AI71" t="str">
            <v xml:space="preserve">SILICONE RESIN </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cell>
          <cell r="F6">
            <v>0</v>
          </cell>
          <cell r="G6">
            <v>0</v>
          </cell>
          <cell r="H6">
            <v>0</v>
          </cell>
          <cell r="I6">
            <v>0</v>
          </cell>
          <cell r="J6">
            <v>0</v>
          </cell>
          <cell r="K6">
            <v>0</v>
          </cell>
          <cell r="L6">
            <v>0</v>
          </cell>
          <cell r="M6">
            <v>0</v>
          </cell>
          <cell r="N6">
            <v>0</v>
          </cell>
          <cell r="O6">
            <v>0</v>
          </cell>
          <cell r="P6">
            <v>0</v>
          </cell>
          <cell r="Q6">
            <v>0</v>
          </cell>
          <cell r="R6">
            <v>0</v>
          </cell>
          <cell r="S6">
            <v>0</v>
          </cell>
          <cell r="T6" t="str">
            <v/>
          </cell>
          <cell r="U6" t="str">
            <v/>
          </cell>
        </row>
        <row r="7">
          <cell r="A7">
            <v>2</v>
          </cell>
          <cell r="B7">
            <v>0.75</v>
          </cell>
          <cell r="E7" t="str">
            <v/>
          </cell>
          <cell r="F7">
            <v>0</v>
          </cell>
          <cell r="G7">
            <v>0</v>
          </cell>
          <cell r="H7">
            <v>0</v>
          </cell>
          <cell r="I7">
            <v>0</v>
          </cell>
          <cell r="J7">
            <v>0</v>
          </cell>
          <cell r="K7">
            <v>0</v>
          </cell>
          <cell r="L7">
            <v>0</v>
          </cell>
          <cell r="M7">
            <v>0</v>
          </cell>
          <cell r="N7">
            <v>0</v>
          </cell>
          <cell r="O7">
            <v>0</v>
          </cell>
          <cell r="P7">
            <v>0</v>
          </cell>
          <cell r="Q7">
            <v>0</v>
          </cell>
          <cell r="R7">
            <v>0</v>
          </cell>
          <cell r="S7">
            <v>0</v>
          </cell>
          <cell r="T7" t="str">
            <v/>
          </cell>
          <cell r="U7" t="str">
            <v/>
          </cell>
        </row>
        <row r="8">
          <cell r="A8">
            <v>3</v>
          </cell>
          <cell r="B8">
            <v>1</v>
          </cell>
          <cell r="E8" t="str">
            <v/>
          </cell>
          <cell r="F8">
            <v>0</v>
          </cell>
          <cell r="G8">
            <v>0</v>
          </cell>
          <cell r="H8">
            <v>0</v>
          </cell>
          <cell r="I8">
            <v>0</v>
          </cell>
          <cell r="J8">
            <v>0</v>
          </cell>
          <cell r="K8">
            <v>0</v>
          </cell>
          <cell r="L8">
            <v>0</v>
          </cell>
          <cell r="M8">
            <v>0</v>
          </cell>
          <cell r="N8">
            <v>0</v>
          </cell>
          <cell r="O8">
            <v>0</v>
          </cell>
          <cell r="P8">
            <v>0</v>
          </cell>
          <cell r="Q8">
            <v>0</v>
          </cell>
          <cell r="R8">
            <v>0</v>
          </cell>
          <cell r="S8">
            <v>0</v>
          </cell>
          <cell r="T8" t="str">
            <v/>
          </cell>
          <cell r="U8" t="str">
            <v/>
          </cell>
        </row>
        <row r="9">
          <cell r="A9">
            <v>4</v>
          </cell>
          <cell r="B9">
            <v>1.5</v>
          </cell>
          <cell r="E9" t="str">
            <v/>
          </cell>
          <cell r="F9">
            <v>0</v>
          </cell>
          <cell r="G9">
            <v>0</v>
          </cell>
          <cell r="H9">
            <v>0</v>
          </cell>
          <cell r="I9">
            <v>0</v>
          </cell>
          <cell r="J9">
            <v>0</v>
          </cell>
          <cell r="K9">
            <v>0</v>
          </cell>
          <cell r="L9">
            <v>0</v>
          </cell>
          <cell r="M9">
            <v>0</v>
          </cell>
          <cell r="N9">
            <v>0</v>
          </cell>
          <cell r="O9">
            <v>0</v>
          </cell>
          <cell r="P9">
            <v>0</v>
          </cell>
          <cell r="Q9">
            <v>0</v>
          </cell>
          <cell r="R9">
            <v>0</v>
          </cell>
          <cell r="S9">
            <v>0</v>
          </cell>
          <cell r="T9" t="str">
            <v/>
          </cell>
          <cell r="U9" t="str">
            <v/>
          </cell>
        </row>
        <row r="10">
          <cell r="A10">
            <v>5</v>
          </cell>
          <cell r="B10">
            <v>2</v>
          </cell>
          <cell r="E10" t="str">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cell>
          <cell r="U10" t="str">
            <v/>
          </cell>
        </row>
        <row r="11">
          <cell r="A11">
            <v>6</v>
          </cell>
          <cell r="B11">
            <v>2.5</v>
          </cell>
          <cell r="E11" t="str">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cell>
          <cell r="U11" t="str">
            <v/>
          </cell>
        </row>
        <row r="12">
          <cell r="A12">
            <v>7</v>
          </cell>
          <cell r="B12">
            <v>3</v>
          </cell>
          <cell r="E12" t="str">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cell>
          <cell r="U12" t="str">
            <v/>
          </cell>
        </row>
        <row r="13">
          <cell r="A13">
            <v>8</v>
          </cell>
          <cell r="B13">
            <v>4</v>
          </cell>
          <cell r="E13" t="str">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cell>
          <cell r="U13" t="str">
            <v/>
          </cell>
        </row>
        <row r="14">
          <cell r="A14">
            <v>9</v>
          </cell>
          <cell r="B14">
            <v>5</v>
          </cell>
          <cell r="E14" t="str">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cell>
          <cell r="U14" t="str">
            <v/>
          </cell>
        </row>
        <row r="15">
          <cell r="A15">
            <v>10</v>
          </cell>
          <cell r="B15">
            <v>6</v>
          </cell>
          <cell r="E15" t="str">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cell>
          <cell r="U15" t="str">
            <v/>
          </cell>
        </row>
        <row r="16">
          <cell r="A16">
            <v>11</v>
          </cell>
          <cell r="B16">
            <v>8</v>
          </cell>
          <cell r="E16" t="str">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cell>
          <cell r="U16" t="str">
            <v/>
          </cell>
        </row>
        <row r="17">
          <cell r="A17">
            <v>12</v>
          </cell>
          <cell r="B17">
            <v>10</v>
          </cell>
          <cell r="E17" t="str">
            <v/>
          </cell>
          <cell r="F17">
            <v>0</v>
          </cell>
          <cell r="G17">
            <v>0</v>
          </cell>
          <cell r="H17">
            <v>0</v>
          </cell>
          <cell r="I17">
            <v>0</v>
          </cell>
          <cell r="J17">
            <v>0</v>
          </cell>
          <cell r="L17">
            <v>0</v>
          </cell>
          <cell r="M17">
            <v>0</v>
          </cell>
          <cell r="N17">
            <v>0</v>
          </cell>
          <cell r="O17">
            <v>0</v>
          </cell>
          <cell r="P17">
            <v>0</v>
          </cell>
          <cell r="Q17">
            <v>0</v>
          </cell>
          <cell r="R17">
            <v>0</v>
          </cell>
          <cell r="S17">
            <v>0</v>
          </cell>
          <cell r="T17" t="str">
            <v/>
          </cell>
          <cell r="U17" t="str">
            <v/>
          </cell>
        </row>
        <row r="18">
          <cell r="A18">
            <v>13</v>
          </cell>
          <cell r="B18">
            <v>12</v>
          </cell>
          <cell r="E18" t="str">
            <v/>
          </cell>
          <cell r="F18">
            <v>0</v>
          </cell>
          <cell r="G18">
            <v>0</v>
          </cell>
          <cell r="H18">
            <v>0</v>
          </cell>
          <cell r="I18">
            <v>0</v>
          </cell>
          <cell r="J18">
            <v>0</v>
          </cell>
          <cell r="L18">
            <v>0</v>
          </cell>
          <cell r="M18">
            <v>0</v>
          </cell>
          <cell r="N18">
            <v>0</v>
          </cell>
          <cell r="O18">
            <v>0</v>
          </cell>
          <cell r="P18">
            <v>0</v>
          </cell>
          <cell r="Q18">
            <v>0</v>
          </cell>
          <cell r="R18">
            <v>0</v>
          </cell>
          <cell r="S18">
            <v>0</v>
          </cell>
          <cell r="T18" t="str">
            <v/>
          </cell>
          <cell r="U18" t="str">
            <v/>
          </cell>
        </row>
        <row r="19">
          <cell r="A19">
            <v>14</v>
          </cell>
          <cell r="B19">
            <v>14</v>
          </cell>
          <cell r="E19" t="str">
            <v/>
          </cell>
          <cell r="F19">
            <v>0</v>
          </cell>
          <cell r="G19">
            <v>0</v>
          </cell>
          <cell r="H19">
            <v>0</v>
          </cell>
          <cell r="I19">
            <v>0</v>
          </cell>
          <cell r="J19">
            <v>0</v>
          </cell>
          <cell r="L19">
            <v>0</v>
          </cell>
          <cell r="M19">
            <v>0</v>
          </cell>
          <cell r="N19">
            <v>0</v>
          </cell>
          <cell r="O19">
            <v>0</v>
          </cell>
          <cell r="P19">
            <v>0</v>
          </cell>
          <cell r="Q19">
            <v>0</v>
          </cell>
          <cell r="R19">
            <v>0</v>
          </cell>
          <cell r="S19">
            <v>0</v>
          </cell>
          <cell r="T19" t="str">
            <v/>
          </cell>
          <cell r="U19" t="str">
            <v/>
          </cell>
        </row>
        <row r="20">
          <cell r="A20">
            <v>15</v>
          </cell>
          <cell r="B20">
            <v>16</v>
          </cell>
          <cell r="E20" t="str">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cell>
          <cell r="U20" t="str">
            <v/>
          </cell>
        </row>
        <row r="21">
          <cell r="A21">
            <v>16</v>
          </cell>
          <cell r="B21">
            <v>18</v>
          </cell>
          <cell r="E21" t="str">
            <v/>
          </cell>
          <cell r="F21">
            <v>0</v>
          </cell>
          <cell r="G21">
            <v>0</v>
          </cell>
          <cell r="H21">
            <v>0</v>
          </cell>
          <cell r="I21">
            <v>0</v>
          </cell>
          <cell r="J21">
            <v>0</v>
          </cell>
          <cell r="L21">
            <v>0</v>
          </cell>
          <cell r="M21">
            <v>0</v>
          </cell>
          <cell r="N21">
            <v>0</v>
          </cell>
          <cell r="O21">
            <v>0</v>
          </cell>
          <cell r="P21">
            <v>0</v>
          </cell>
          <cell r="Q21">
            <v>0</v>
          </cell>
          <cell r="R21">
            <v>0</v>
          </cell>
          <cell r="S21">
            <v>0</v>
          </cell>
          <cell r="T21" t="str">
            <v/>
          </cell>
          <cell r="U21" t="str">
            <v/>
          </cell>
        </row>
        <row r="22">
          <cell r="A22">
            <v>17</v>
          </cell>
          <cell r="B22">
            <v>20</v>
          </cell>
          <cell r="E22" t="str">
            <v/>
          </cell>
          <cell r="F22">
            <v>0</v>
          </cell>
          <cell r="G22">
            <v>0</v>
          </cell>
          <cell r="H22">
            <v>0</v>
          </cell>
          <cell r="I22">
            <v>0</v>
          </cell>
          <cell r="J22">
            <v>0</v>
          </cell>
          <cell r="L22">
            <v>0</v>
          </cell>
          <cell r="M22">
            <v>0</v>
          </cell>
          <cell r="N22">
            <v>0</v>
          </cell>
          <cell r="O22">
            <v>0</v>
          </cell>
          <cell r="P22">
            <v>0</v>
          </cell>
          <cell r="Q22">
            <v>0</v>
          </cell>
          <cell r="R22">
            <v>0</v>
          </cell>
          <cell r="S22">
            <v>0</v>
          </cell>
          <cell r="T22" t="str">
            <v/>
          </cell>
          <cell r="U22" t="str">
            <v/>
          </cell>
        </row>
        <row r="23">
          <cell r="A23">
            <v>18</v>
          </cell>
          <cell r="B23">
            <v>22</v>
          </cell>
          <cell r="E23" t="str">
            <v/>
          </cell>
          <cell r="F23">
            <v>0</v>
          </cell>
          <cell r="G23">
            <v>0</v>
          </cell>
          <cell r="H23">
            <v>0</v>
          </cell>
          <cell r="I23">
            <v>0</v>
          </cell>
          <cell r="J23">
            <v>0</v>
          </cell>
          <cell r="L23">
            <v>0</v>
          </cell>
          <cell r="M23">
            <v>0</v>
          </cell>
          <cell r="N23">
            <v>0</v>
          </cell>
          <cell r="O23">
            <v>0</v>
          </cell>
          <cell r="P23">
            <v>0</v>
          </cell>
          <cell r="Q23">
            <v>0</v>
          </cell>
          <cell r="R23">
            <v>0</v>
          </cell>
          <cell r="S23">
            <v>0</v>
          </cell>
          <cell r="T23" t="str">
            <v/>
          </cell>
          <cell r="U23" t="str">
            <v/>
          </cell>
        </row>
        <row r="24">
          <cell r="A24">
            <v>19</v>
          </cell>
          <cell r="B24">
            <v>24</v>
          </cell>
          <cell r="E24" t="str">
            <v/>
          </cell>
          <cell r="F24">
            <v>0</v>
          </cell>
          <cell r="G24">
            <v>0</v>
          </cell>
          <cell r="H24">
            <v>0</v>
          </cell>
          <cell r="I24">
            <v>0</v>
          </cell>
          <cell r="J24">
            <v>0</v>
          </cell>
          <cell r="L24">
            <v>0</v>
          </cell>
          <cell r="M24">
            <v>0</v>
          </cell>
          <cell r="N24">
            <v>0</v>
          </cell>
          <cell r="O24">
            <v>0</v>
          </cell>
          <cell r="P24">
            <v>0</v>
          </cell>
          <cell r="Q24">
            <v>0</v>
          </cell>
          <cell r="R24">
            <v>0</v>
          </cell>
          <cell r="S24">
            <v>0</v>
          </cell>
          <cell r="T24" t="str">
            <v/>
          </cell>
          <cell r="U24" t="str">
            <v/>
          </cell>
        </row>
        <row r="25">
          <cell r="A25">
            <v>20</v>
          </cell>
          <cell r="B25">
            <v>26</v>
          </cell>
          <cell r="E25" t="str">
            <v/>
          </cell>
          <cell r="F25">
            <v>0</v>
          </cell>
          <cell r="G25">
            <v>0</v>
          </cell>
          <cell r="H25">
            <v>0</v>
          </cell>
          <cell r="I25">
            <v>0</v>
          </cell>
          <cell r="J25">
            <v>0</v>
          </cell>
          <cell r="L25">
            <v>0</v>
          </cell>
          <cell r="M25">
            <v>0</v>
          </cell>
          <cell r="N25">
            <v>0</v>
          </cell>
          <cell r="O25">
            <v>0</v>
          </cell>
          <cell r="P25">
            <v>0</v>
          </cell>
          <cell r="Q25">
            <v>0</v>
          </cell>
          <cell r="R25">
            <v>0</v>
          </cell>
          <cell r="S25">
            <v>0</v>
          </cell>
          <cell r="T25" t="str">
            <v/>
          </cell>
          <cell r="U25" t="str">
            <v/>
          </cell>
        </row>
        <row r="26">
          <cell r="A26">
            <v>21</v>
          </cell>
          <cell r="B26">
            <v>28</v>
          </cell>
          <cell r="E26" t="str">
            <v/>
          </cell>
          <cell r="F26">
            <v>0</v>
          </cell>
          <cell r="G26">
            <v>0</v>
          </cell>
          <cell r="H26">
            <v>0</v>
          </cell>
          <cell r="I26">
            <v>0</v>
          </cell>
          <cell r="J26">
            <v>0</v>
          </cell>
          <cell r="L26">
            <v>0</v>
          </cell>
          <cell r="M26">
            <v>0</v>
          </cell>
          <cell r="N26">
            <v>0</v>
          </cell>
          <cell r="O26">
            <v>0</v>
          </cell>
          <cell r="P26">
            <v>0</v>
          </cell>
          <cell r="Q26">
            <v>0</v>
          </cell>
          <cell r="R26">
            <v>0</v>
          </cell>
          <cell r="S26">
            <v>0</v>
          </cell>
          <cell r="T26" t="str">
            <v/>
          </cell>
          <cell r="U26" t="str">
            <v/>
          </cell>
        </row>
        <row r="27">
          <cell r="A27">
            <v>22</v>
          </cell>
          <cell r="B27">
            <v>30</v>
          </cell>
          <cell r="E27" t="str">
            <v/>
          </cell>
          <cell r="F27">
            <v>0</v>
          </cell>
          <cell r="G27">
            <v>0</v>
          </cell>
          <cell r="H27">
            <v>0</v>
          </cell>
          <cell r="I27">
            <v>0</v>
          </cell>
          <cell r="J27">
            <v>0</v>
          </cell>
          <cell r="L27">
            <v>0</v>
          </cell>
          <cell r="M27">
            <v>0</v>
          </cell>
          <cell r="N27">
            <v>0</v>
          </cell>
          <cell r="O27">
            <v>0</v>
          </cell>
          <cell r="P27">
            <v>0</v>
          </cell>
          <cell r="Q27">
            <v>0</v>
          </cell>
          <cell r="R27">
            <v>0</v>
          </cell>
          <cell r="S27">
            <v>0</v>
          </cell>
          <cell r="T27" t="str">
            <v/>
          </cell>
          <cell r="U27" t="str">
            <v/>
          </cell>
        </row>
        <row r="28">
          <cell r="A28">
            <v>23</v>
          </cell>
          <cell r="B28">
            <v>32</v>
          </cell>
          <cell r="E28" t="str">
            <v/>
          </cell>
          <cell r="F28">
            <v>0</v>
          </cell>
          <cell r="G28">
            <v>0</v>
          </cell>
          <cell r="H28">
            <v>0</v>
          </cell>
          <cell r="I28">
            <v>0</v>
          </cell>
          <cell r="J28">
            <v>0</v>
          </cell>
          <cell r="L28">
            <v>0</v>
          </cell>
          <cell r="M28">
            <v>0</v>
          </cell>
          <cell r="N28">
            <v>0</v>
          </cell>
          <cell r="O28">
            <v>0</v>
          </cell>
          <cell r="P28">
            <v>0</v>
          </cell>
          <cell r="Q28">
            <v>0</v>
          </cell>
          <cell r="R28">
            <v>0</v>
          </cell>
          <cell r="S28">
            <v>0</v>
          </cell>
          <cell r="T28" t="str">
            <v/>
          </cell>
          <cell r="U28" t="str">
            <v/>
          </cell>
        </row>
        <row r="29">
          <cell r="A29">
            <v>24</v>
          </cell>
          <cell r="B29">
            <v>34</v>
          </cell>
          <cell r="E29" t="str">
            <v/>
          </cell>
          <cell r="F29">
            <v>0</v>
          </cell>
          <cell r="G29">
            <v>0</v>
          </cell>
          <cell r="H29">
            <v>0</v>
          </cell>
          <cell r="I29">
            <v>0</v>
          </cell>
          <cell r="J29">
            <v>0</v>
          </cell>
          <cell r="L29">
            <v>0</v>
          </cell>
          <cell r="M29">
            <v>0</v>
          </cell>
          <cell r="N29">
            <v>0</v>
          </cell>
          <cell r="O29">
            <v>0</v>
          </cell>
          <cell r="P29">
            <v>0</v>
          </cell>
          <cell r="Q29">
            <v>0</v>
          </cell>
          <cell r="R29">
            <v>0</v>
          </cell>
          <cell r="S29">
            <v>0</v>
          </cell>
          <cell r="T29" t="str">
            <v/>
          </cell>
          <cell r="U29" t="str">
            <v/>
          </cell>
        </row>
        <row r="30">
          <cell r="A30">
            <v>25</v>
          </cell>
          <cell r="B30">
            <v>36</v>
          </cell>
          <cell r="E30" t="str">
            <v/>
          </cell>
          <cell r="F30">
            <v>0</v>
          </cell>
          <cell r="G30">
            <v>0</v>
          </cell>
          <cell r="H30">
            <v>0</v>
          </cell>
          <cell r="I30">
            <v>0</v>
          </cell>
          <cell r="J30">
            <v>0</v>
          </cell>
          <cell r="L30">
            <v>0</v>
          </cell>
          <cell r="M30">
            <v>0</v>
          </cell>
          <cell r="N30">
            <v>0</v>
          </cell>
          <cell r="O30">
            <v>0</v>
          </cell>
          <cell r="P30">
            <v>0</v>
          </cell>
          <cell r="Q30">
            <v>0</v>
          </cell>
          <cell r="R30">
            <v>0</v>
          </cell>
          <cell r="S30">
            <v>0</v>
          </cell>
          <cell r="T30" t="str">
            <v/>
          </cell>
          <cell r="U30" t="str">
            <v/>
          </cell>
        </row>
        <row r="31">
          <cell r="A31">
            <v>26</v>
          </cell>
          <cell r="B31">
            <v>38</v>
          </cell>
          <cell r="E31" t="str">
            <v/>
          </cell>
          <cell r="F31">
            <v>0</v>
          </cell>
          <cell r="G31">
            <v>0</v>
          </cell>
          <cell r="H31">
            <v>0</v>
          </cell>
          <cell r="I31">
            <v>0</v>
          </cell>
          <cell r="J31">
            <v>0</v>
          </cell>
          <cell r="L31">
            <v>0</v>
          </cell>
          <cell r="M31">
            <v>0</v>
          </cell>
          <cell r="N31">
            <v>0</v>
          </cell>
          <cell r="O31">
            <v>0</v>
          </cell>
          <cell r="P31">
            <v>0</v>
          </cell>
          <cell r="Q31">
            <v>0</v>
          </cell>
          <cell r="R31">
            <v>0</v>
          </cell>
          <cell r="S31">
            <v>0</v>
          </cell>
          <cell r="T31" t="str">
            <v/>
          </cell>
          <cell r="U31" t="str">
            <v/>
          </cell>
        </row>
        <row r="32">
          <cell r="A32">
            <v>27</v>
          </cell>
          <cell r="B32">
            <v>40</v>
          </cell>
          <cell r="E32" t="str">
            <v/>
          </cell>
          <cell r="F32">
            <v>0</v>
          </cell>
          <cell r="G32">
            <v>0</v>
          </cell>
          <cell r="H32">
            <v>0</v>
          </cell>
          <cell r="I32">
            <v>0</v>
          </cell>
          <cell r="J32">
            <v>0</v>
          </cell>
          <cell r="L32">
            <v>0</v>
          </cell>
          <cell r="M32">
            <v>0</v>
          </cell>
          <cell r="N32">
            <v>0</v>
          </cell>
          <cell r="O32">
            <v>0</v>
          </cell>
          <cell r="P32">
            <v>0</v>
          </cell>
          <cell r="Q32">
            <v>0</v>
          </cell>
          <cell r="R32">
            <v>0</v>
          </cell>
          <cell r="S32">
            <v>0</v>
          </cell>
          <cell r="T32" t="str">
            <v/>
          </cell>
          <cell r="U32" t="str">
            <v/>
          </cell>
        </row>
        <row r="33">
          <cell r="A33">
            <v>28</v>
          </cell>
          <cell r="B33">
            <v>42</v>
          </cell>
          <cell r="E33" t="str">
            <v/>
          </cell>
          <cell r="F33">
            <v>0</v>
          </cell>
          <cell r="G33">
            <v>0</v>
          </cell>
          <cell r="H33">
            <v>0</v>
          </cell>
          <cell r="I33">
            <v>0</v>
          </cell>
          <cell r="J33">
            <v>0</v>
          </cell>
          <cell r="L33">
            <v>0</v>
          </cell>
          <cell r="M33">
            <v>0</v>
          </cell>
          <cell r="N33">
            <v>0</v>
          </cell>
          <cell r="O33">
            <v>0</v>
          </cell>
          <cell r="P33">
            <v>0</v>
          </cell>
          <cell r="Q33">
            <v>0</v>
          </cell>
          <cell r="R33">
            <v>0</v>
          </cell>
          <cell r="S33">
            <v>0</v>
          </cell>
          <cell r="T33" t="str">
            <v/>
          </cell>
          <cell r="U33" t="str">
            <v/>
          </cell>
        </row>
        <row r="34">
          <cell r="A34">
            <v>29</v>
          </cell>
          <cell r="B34">
            <v>44</v>
          </cell>
          <cell r="E34" t="str">
            <v/>
          </cell>
          <cell r="F34">
            <v>0</v>
          </cell>
          <cell r="G34">
            <v>0</v>
          </cell>
          <cell r="H34">
            <v>0</v>
          </cell>
          <cell r="I34">
            <v>0</v>
          </cell>
          <cell r="J34">
            <v>0</v>
          </cell>
          <cell r="L34">
            <v>0</v>
          </cell>
          <cell r="M34">
            <v>0</v>
          </cell>
          <cell r="N34">
            <v>0</v>
          </cell>
          <cell r="O34">
            <v>0</v>
          </cell>
          <cell r="P34">
            <v>0</v>
          </cell>
          <cell r="Q34">
            <v>0</v>
          </cell>
          <cell r="R34">
            <v>0</v>
          </cell>
          <cell r="S34">
            <v>0</v>
          </cell>
          <cell r="T34" t="str">
            <v/>
          </cell>
          <cell r="U34" t="str">
            <v/>
          </cell>
        </row>
        <row r="35">
          <cell r="A35">
            <v>30</v>
          </cell>
          <cell r="B35">
            <v>46</v>
          </cell>
          <cell r="E35" t="str">
            <v/>
          </cell>
          <cell r="F35">
            <v>0</v>
          </cell>
          <cell r="G35">
            <v>0</v>
          </cell>
          <cell r="H35">
            <v>0</v>
          </cell>
          <cell r="I35">
            <v>0</v>
          </cell>
          <cell r="J35">
            <v>0</v>
          </cell>
          <cell r="L35">
            <v>0</v>
          </cell>
          <cell r="M35">
            <v>0</v>
          </cell>
          <cell r="N35">
            <v>0</v>
          </cell>
          <cell r="O35">
            <v>0</v>
          </cell>
          <cell r="P35">
            <v>0</v>
          </cell>
          <cell r="Q35">
            <v>0</v>
          </cell>
          <cell r="R35">
            <v>0</v>
          </cell>
          <cell r="S35">
            <v>0</v>
          </cell>
          <cell r="T35" t="str">
            <v/>
          </cell>
          <cell r="U35" t="str">
            <v/>
          </cell>
        </row>
        <row r="36">
          <cell r="A36">
            <v>31</v>
          </cell>
          <cell r="B36">
            <v>48</v>
          </cell>
          <cell r="E36" t="str">
            <v/>
          </cell>
          <cell r="F36">
            <v>0</v>
          </cell>
          <cell r="G36">
            <v>0</v>
          </cell>
          <cell r="H36">
            <v>0</v>
          </cell>
          <cell r="I36">
            <v>0</v>
          </cell>
          <cell r="J36">
            <v>0</v>
          </cell>
          <cell r="L36">
            <v>0</v>
          </cell>
          <cell r="M36">
            <v>0</v>
          </cell>
          <cell r="N36">
            <v>0</v>
          </cell>
          <cell r="O36">
            <v>0</v>
          </cell>
          <cell r="P36">
            <v>0</v>
          </cell>
          <cell r="Q36">
            <v>0</v>
          </cell>
          <cell r="R36">
            <v>0</v>
          </cell>
          <cell r="S36">
            <v>0</v>
          </cell>
          <cell r="T36" t="str">
            <v/>
          </cell>
          <cell r="U36" t="str">
            <v/>
          </cell>
        </row>
        <row r="37">
          <cell r="A37">
            <v>32</v>
          </cell>
          <cell r="B37">
            <v>52</v>
          </cell>
          <cell r="E37" t="str">
            <v/>
          </cell>
          <cell r="F37">
            <v>0</v>
          </cell>
          <cell r="G37">
            <v>0</v>
          </cell>
          <cell r="H37">
            <v>0</v>
          </cell>
          <cell r="I37">
            <v>0</v>
          </cell>
          <cell r="J37">
            <v>0</v>
          </cell>
          <cell r="L37">
            <v>0</v>
          </cell>
          <cell r="M37">
            <v>0</v>
          </cell>
          <cell r="N37">
            <v>0</v>
          </cell>
          <cell r="O37">
            <v>0</v>
          </cell>
          <cell r="P37">
            <v>0</v>
          </cell>
          <cell r="Q37">
            <v>0</v>
          </cell>
          <cell r="R37">
            <v>0</v>
          </cell>
          <cell r="S37">
            <v>0</v>
          </cell>
          <cell r="T37" t="str">
            <v/>
          </cell>
          <cell r="U37" t="str">
            <v/>
          </cell>
        </row>
        <row r="38">
          <cell r="A38">
            <v>33</v>
          </cell>
          <cell r="B38">
            <v>56</v>
          </cell>
          <cell r="E38" t="str">
            <v/>
          </cell>
          <cell r="F38">
            <v>0</v>
          </cell>
          <cell r="G38">
            <v>0</v>
          </cell>
          <cell r="H38">
            <v>0</v>
          </cell>
          <cell r="I38">
            <v>0</v>
          </cell>
          <cell r="J38">
            <v>0</v>
          </cell>
          <cell r="L38">
            <v>0</v>
          </cell>
          <cell r="M38">
            <v>0</v>
          </cell>
          <cell r="N38">
            <v>0</v>
          </cell>
          <cell r="O38">
            <v>0</v>
          </cell>
          <cell r="P38">
            <v>0</v>
          </cell>
          <cell r="Q38">
            <v>0</v>
          </cell>
          <cell r="R38">
            <v>0</v>
          </cell>
          <cell r="S38">
            <v>0</v>
          </cell>
          <cell r="T38" t="str">
            <v/>
          </cell>
          <cell r="U38" t="str">
            <v/>
          </cell>
        </row>
        <row r="39">
          <cell r="A39">
            <v>34</v>
          </cell>
          <cell r="B39">
            <v>60</v>
          </cell>
          <cell r="E39" t="str">
            <v/>
          </cell>
          <cell r="F39">
            <v>0</v>
          </cell>
          <cell r="G39">
            <v>0</v>
          </cell>
          <cell r="H39">
            <v>0</v>
          </cell>
          <cell r="I39">
            <v>0</v>
          </cell>
          <cell r="J39">
            <v>0</v>
          </cell>
          <cell r="L39">
            <v>0</v>
          </cell>
          <cell r="M39">
            <v>0</v>
          </cell>
          <cell r="N39">
            <v>0</v>
          </cell>
          <cell r="O39">
            <v>0</v>
          </cell>
          <cell r="P39">
            <v>0</v>
          </cell>
          <cell r="Q39">
            <v>0</v>
          </cell>
          <cell r="R39">
            <v>0</v>
          </cell>
          <cell r="S39">
            <v>0</v>
          </cell>
          <cell r="T39" t="str">
            <v/>
          </cell>
          <cell r="U39" t="str">
            <v/>
          </cell>
        </row>
        <row r="40">
          <cell r="A40">
            <v>35</v>
          </cell>
          <cell r="B40">
            <v>64</v>
          </cell>
          <cell r="E40" t="str">
            <v/>
          </cell>
          <cell r="F40">
            <v>0</v>
          </cell>
          <cell r="G40">
            <v>0</v>
          </cell>
          <cell r="H40">
            <v>0</v>
          </cell>
          <cell r="I40">
            <v>0</v>
          </cell>
          <cell r="J40">
            <v>0</v>
          </cell>
          <cell r="L40">
            <v>0</v>
          </cell>
          <cell r="M40">
            <v>0</v>
          </cell>
          <cell r="N40">
            <v>0</v>
          </cell>
          <cell r="O40">
            <v>0</v>
          </cell>
          <cell r="P40">
            <v>0</v>
          </cell>
          <cell r="Q40">
            <v>0</v>
          </cell>
          <cell r="R40">
            <v>0</v>
          </cell>
          <cell r="S40">
            <v>0</v>
          </cell>
          <cell r="T40" t="str">
            <v/>
          </cell>
          <cell r="U40" t="str">
            <v/>
          </cell>
        </row>
        <row r="41">
          <cell r="A41">
            <v>36</v>
          </cell>
          <cell r="B41">
            <v>68</v>
          </cell>
          <cell r="E41" t="str">
            <v/>
          </cell>
          <cell r="F41">
            <v>0</v>
          </cell>
          <cell r="G41">
            <v>0</v>
          </cell>
          <cell r="H41">
            <v>0</v>
          </cell>
          <cell r="I41">
            <v>0</v>
          </cell>
          <cell r="J41">
            <v>0</v>
          </cell>
          <cell r="L41">
            <v>0</v>
          </cell>
          <cell r="M41">
            <v>0</v>
          </cell>
          <cell r="N41">
            <v>0</v>
          </cell>
          <cell r="O41">
            <v>0</v>
          </cell>
          <cell r="P41">
            <v>0</v>
          </cell>
          <cell r="Q41">
            <v>0</v>
          </cell>
          <cell r="R41">
            <v>0</v>
          </cell>
          <cell r="S41">
            <v>0</v>
          </cell>
          <cell r="T41" t="str">
            <v/>
          </cell>
          <cell r="U41" t="str">
            <v/>
          </cell>
        </row>
        <row r="42">
          <cell r="A42">
            <v>37</v>
          </cell>
          <cell r="B42">
            <v>72</v>
          </cell>
          <cell r="E42" t="str">
            <v/>
          </cell>
          <cell r="F42">
            <v>0</v>
          </cell>
          <cell r="G42">
            <v>0</v>
          </cell>
          <cell r="H42">
            <v>0</v>
          </cell>
          <cell r="I42">
            <v>0</v>
          </cell>
          <cell r="J42">
            <v>0</v>
          </cell>
          <cell r="L42">
            <v>0</v>
          </cell>
          <cell r="M42">
            <v>0</v>
          </cell>
          <cell r="N42">
            <v>0</v>
          </cell>
          <cell r="O42">
            <v>0</v>
          </cell>
          <cell r="P42">
            <v>0</v>
          </cell>
          <cell r="Q42">
            <v>0</v>
          </cell>
          <cell r="R42">
            <v>0</v>
          </cell>
          <cell r="S42">
            <v>0</v>
          </cell>
          <cell r="T42" t="str">
            <v/>
          </cell>
          <cell r="U42" t="str">
            <v/>
          </cell>
        </row>
        <row r="43">
          <cell r="A43">
            <v>38</v>
          </cell>
          <cell r="B43">
            <v>76</v>
          </cell>
          <cell r="E43" t="str">
            <v/>
          </cell>
          <cell r="F43">
            <v>0</v>
          </cell>
          <cell r="G43">
            <v>0</v>
          </cell>
          <cell r="H43">
            <v>0</v>
          </cell>
          <cell r="I43">
            <v>0</v>
          </cell>
          <cell r="J43">
            <v>0</v>
          </cell>
          <cell r="L43">
            <v>0</v>
          </cell>
          <cell r="M43">
            <v>0</v>
          </cell>
          <cell r="N43">
            <v>0</v>
          </cell>
          <cell r="O43">
            <v>0</v>
          </cell>
          <cell r="P43">
            <v>0</v>
          </cell>
          <cell r="Q43">
            <v>0</v>
          </cell>
          <cell r="R43">
            <v>0</v>
          </cell>
          <cell r="S43">
            <v>0</v>
          </cell>
          <cell r="T43" t="str">
            <v/>
          </cell>
          <cell r="U43" t="str">
            <v/>
          </cell>
        </row>
        <row r="44">
          <cell r="A44">
            <v>39</v>
          </cell>
          <cell r="B44">
            <v>80</v>
          </cell>
          <cell r="E44" t="str">
            <v/>
          </cell>
          <cell r="F44">
            <v>0</v>
          </cell>
          <cell r="G44">
            <v>0</v>
          </cell>
          <cell r="H44">
            <v>0</v>
          </cell>
          <cell r="I44">
            <v>0</v>
          </cell>
          <cell r="J44">
            <v>0</v>
          </cell>
          <cell r="L44">
            <v>0</v>
          </cell>
          <cell r="M44">
            <v>0</v>
          </cell>
          <cell r="N44">
            <v>0</v>
          </cell>
          <cell r="O44">
            <v>0</v>
          </cell>
          <cell r="P44">
            <v>0</v>
          </cell>
          <cell r="Q44">
            <v>0</v>
          </cell>
          <cell r="R44">
            <v>0</v>
          </cell>
          <cell r="S44">
            <v>0</v>
          </cell>
          <cell r="T44" t="str">
            <v/>
          </cell>
          <cell r="U44" t="str">
            <v/>
          </cell>
        </row>
        <row r="45">
          <cell r="A45" t="str">
            <v>AVE.</v>
          </cell>
          <cell r="B45" t="str">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cell>
          <cell r="U45" t="str">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8"/>
  <sheetViews>
    <sheetView zoomScaleNormal="100" workbookViewId="0">
      <selection activeCell="D12" sqref="D12"/>
    </sheetView>
  </sheetViews>
  <sheetFormatPr defaultRowHeight="14.4" x14ac:dyDescent="0.3"/>
  <sheetData>
    <row r="1" spans="1:13" ht="17.399999999999999" x14ac:dyDescent="0.3">
      <c r="A1" s="295"/>
      <c r="B1" s="295"/>
      <c r="C1" s="295"/>
      <c r="D1" s="295"/>
      <c r="E1" s="295"/>
      <c r="F1" s="295"/>
      <c r="G1" s="295"/>
      <c r="H1" s="295"/>
      <c r="I1" s="295"/>
      <c r="J1" s="295"/>
      <c r="K1" s="295"/>
      <c r="L1" s="295"/>
      <c r="M1" s="295"/>
    </row>
    <row r="3" spans="1:13" ht="36" customHeight="1" x14ac:dyDescent="0.3">
      <c r="A3" s="296" t="s">
        <v>677</v>
      </c>
      <c r="B3" s="296"/>
      <c r="C3" s="296"/>
      <c r="D3" s="296"/>
      <c r="E3" s="296"/>
      <c r="F3" s="296"/>
      <c r="G3" s="296"/>
      <c r="H3" s="296"/>
      <c r="I3" s="296"/>
      <c r="J3" s="296"/>
      <c r="K3" s="296"/>
      <c r="L3" s="296"/>
      <c r="M3" s="296"/>
    </row>
    <row r="4" spans="1:13" ht="29.25" customHeight="1" x14ac:dyDescent="0.3">
      <c r="A4" s="296"/>
      <c r="B4" s="296"/>
      <c r="C4" s="296"/>
      <c r="D4" s="296"/>
      <c r="E4" s="296"/>
      <c r="F4" s="296"/>
      <c r="G4" s="296"/>
      <c r="H4" s="296"/>
      <c r="I4" s="296"/>
      <c r="J4" s="296"/>
      <c r="K4" s="296"/>
      <c r="L4" s="296"/>
      <c r="M4" s="296"/>
    </row>
    <row r="5" spans="1:13" ht="21" customHeight="1" x14ac:dyDescent="0.3">
      <c r="A5" s="297" t="s">
        <v>678</v>
      </c>
      <c r="B5" s="297"/>
      <c r="C5" s="297"/>
      <c r="D5" s="297"/>
      <c r="E5" s="297"/>
      <c r="F5" s="297"/>
      <c r="G5" s="297"/>
      <c r="H5" s="297"/>
      <c r="I5" s="297"/>
      <c r="J5" s="297"/>
      <c r="K5" s="297"/>
      <c r="L5" s="297"/>
      <c r="M5" s="297"/>
    </row>
    <row r="8" spans="1:13" ht="40.5" customHeight="1" x14ac:dyDescent="0.3">
      <c r="A8" s="298"/>
      <c r="B8" s="298"/>
      <c r="C8" s="298"/>
      <c r="D8" s="298"/>
      <c r="E8" s="298"/>
      <c r="F8" s="298"/>
      <c r="G8" s="298"/>
      <c r="H8" s="298"/>
      <c r="I8" s="298"/>
      <c r="J8" s="298"/>
      <c r="K8" s="298"/>
      <c r="L8" s="298"/>
      <c r="M8" s="298"/>
    </row>
  </sheetData>
  <mergeCells count="4">
    <mergeCell ref="A1:M1"/>
    <mergeCell ref="A3:M4"/>
    <mergeCell ref="A5:M5"/>
    <mergeCell ref="A8:M8"/>
  </mergeCells>
  <pageMargins left="1.1000000000000001" right="0.7" top="1.74"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tabSelected="1" zoomScale="90" zoomScaleNormal="90" workbookViewId="0">
      <pane xSplit="2" ySplit="3" topLeftCell="C4" activePane="bottomRight" state="frozen"/>
      <selection pane="topRight" activeCell="C1" sqref="C1"/>
      <selection pane="bottomLeft" activeCell="A7" sqref="A7"/>
      <selection pane="bottomRight" activeCell="B5" sqref="B5"/>
    </sheetView>
  </sheetViews>
  <sheetFormatPr defaultRowHeight="15.6" x14ac:dyDescent="0.3"/>
  <cols>
    <col min="1" max="1" width="6.5546875" customWidth="1"/>
    <col min="2" max="2" width="80.6640625" customWidth="1"/>
    <col min="3" max="3" width="15" style="266" customWidth="1"/>
    <col min="4" max="4" width="14.33203125" customWidth="1"/>
    <col min="5" max="5" width="11.33203125" customWidth="1"/>
    <col min="6" max="6" width="31.5546875" customWidth="1"/>
    <col min="7" max="7" width="30.6640625" style="267" customWidth="1"/>
    <col min="8" max="8" width="17.109375" style="267" customWidth="1"/>
    <col min="258" max="258" width="6.5546875" customWidth="1"/>
    <col min="259" max="259" width="118.88671875" customWidth="1"/>
    <col min="260" max="260" width="15" customWidth="1"/>
    <col min="261" max="261" width="18.44140625" customWidth="1"/>
    <col min="262" max="264" width="0" hidden="1" customWidth="1"/>
    <col min="514" max="514" width="6.5546875" customWidth="1"/>
    <col min="515" max="515" width="118.88671875" customWidth="1"/>
    <col min="516" max="516" width="15" customWidth="1"/>
    <col min="517" max="517" width="18.44140625" customWidth="1"/>
    <col min="518" max="520" width="0" hidden="1" customWidth="1"/>
    <col min="770" max="770" width="6.5546875" customWidth="1"/>
    <col min="771" max="771" width="118.88671875" customWidth="1"/>
    <col min="772" max="772" width="15" customWidth="1"/>
    <col min="773" max="773" width="18.44140625" customWidth="1"/>
    <col min="774" max="776" width="0" hidden="1" customWidth="1"/>
    <col min="1026" max="1026" width="6.5546875" customWidth="1"/>
    <col min="1027" max="1027" width="118.88671875" customWidth="1"/>
    <col min="1028" max="1028" width="15" customWidth="1"/>
    <col min="1029" max="1029" width="18.44140625" customWidth="1"/>
    <col min="1030" max="1032" width="0" hidden="1" customWidth="1"/>
    <col min="1282" max="1282" width="6.5546875" customWidth="1"/>
    <col min="1283" max="1283" width="118.88671875" customWidth="1"/>
    <col min="1284" max="1284" width="15" customWidth="1"/>
    <col min="1285" max="1285" width="18.44140625" customWidth="1"/>
    <col min="1286" max="1288" width="0" hidden="1" customWidth="1"/>
    <col min="1538" max="1538" width="6.5546875" customWidth="1"/>
    <col min="1539" max="1539" width="118.88671875" customWidth="1"/>
    <col min="1540" max="1540" width="15" customWidth="1"/>
    <col min="1541" max="1541" width="18.44140625" customWidth="1"/>
    <col min="1542" max="1544" width="0" hidden="1" customWidth="1"/>
    <col min="1794" max="1794" width="6.5546875" customWidth="1"/>
    <col min="1795" max="1795" width="118.88671875" customWidth="1"/>
    <col min="1796" max="1796" width="15" customWidth="1"/>
    <col min="1797" max="1797" width="18.44140625" customWidth="1"/>
    <col min="1798" max="1800" width="0" hidden="1" customWidth="1"/>
    <col min="2050" max="2050" width="6.5546875" customWidth="1"/>
    <col min="2051" max="2051" width="118.88671875" customWidth="1"/>
    <col min="2052" max="2052" width="15" customWidth="1"/>
    <col min="2053" max="2053" width="18.44140625" customWidth="1"/>
    <col min="2054" max="2056" width="0" hidden="1" customWidth="1"/>
    <col min="2306" max="2306" width="6.5546875" customWidth="1"/>
    <col min="2307" max="2307" width="118.88671875" customWidth="1"/>
    <col min="2308" max="2308" width="15" customWidth="1"/>
    <col min="2309" max="2309" width="18.44140625" customWidth="1"/>
    <col min="2310" max="2312" width="0" hidden="1" customWidth="1"/>
    <col min="2562" max="2562" width="6.5546875" customWidth="1"/>
    <col min="2563" max="2563" width="118.88671875" customWidth="1"/>
    <col min="2564" max="2564" width="15" customWidth="1"/>
    <col min="2565" max="2565" width="18.44140625" customWidth="1"/>
    <col min="2566" max="2568" width="0" hidden="1" customWidth="1"/>
    <col min="2818" max="2818" width="6.5546875" customWidth="1"/>
    <col min="2819" max="2819" width="118.88671875" customWidth="1"/>
    <col min="2820" max="2820" width="15" customWidth="1"/>
    <col min="2821" max="2821" width="18.44140625" customWidth="1"/>
    <col min="2822" max="2824" width="0" hidden="1" customWidth="1"/>
    <col min="3074" max="3074" width="6.5546875" customWidth="1"/>
    <col min="3075" max="3075" width="118.88671875" customWidth="1"/>
    <col min="3076" max="3076" width="15" customWidth="1"/>
    <col min="3077" max="3077" width="18.44140625" customWidth="1"/>
    <col min="3078" max="3080" width="0" hidden="1" customWidth="1"/>
    <col min="3330" max="3330" width="6.5546875" customWidth="1"/>
    <col min="3331" max="3331" width="118.88671875" customWidth="1"/>
    <col min="3332" max="3332" width="15" customWidth="1"/>
    <col min="3333" max="3333" width="18.44140625" customWidth="1"/>
    <col min="3334" max="3336" width="0" hidden="1" customWidth="1"/>
    <col min="3586" max="3586" width="6.5546875" customWidth="1"/>
    <col min="3587" max="3587" width="118.88671875" customWidth="1"/>
    <col min="3588" max="3588" width="15" customWidth="1"/>
    <col min="3589" max="3589" width="18.44140625" customWidth="1"/>
    <col min="3590" max="3592" width="0" hidden="1" customWidth="1"/>
    <col min="3842" max="3842" width="6.5546875" customWidth="1"/>
    <col min="3843" max="3843" width="118.88671875" customWidth="1"/>
    <col min="3844" max="3844" width="15" customWidth="1"/>
    <col min="3845" max="3845" width="18.44140625" customWidth="1"/>
    <col min="3846" max="3848" width="0" hidden="1" customWidth="1"/>
    <col min="4098" max="4098" width="6.5546875" customWidth="1"/>
    <col min="4099" max="4099" width="118.88671875" customWidth="1"/>
    <col min="4100" max="4100" width="15" customWidth="1"/>
    <col min="4101" max="4101" width="18.44140625" customWidth="1"/>
    <col min="4102" max="4104" width="0" hidden="1" customWidth="1"/>
    <col min="4354" max="4354" width="6.5546875" customWidth="1"/>
    <col min="4355" max="4355" width="118.88671875" customWidth="1"/>
    <col min="4356" max="4356" width="15" customWidth="1"/>
    <col min="4357" max="4357" width="18.44140625" customWidth="1"/>
    <col min="4358" max="4360" width="0" hidden="1" customWidth="1"/>
    <col min="4610" max="4610" width="6.5546875" customWidth="1"/>
    <col min="4611" max="4611" width="118.88671875" customWidth="1"/>
    <col min="4612" max="4612" width="15" customWidth="1"/>
    <col min="4613" max="4613" width="18.44140625" customWidth="1"/>
    <col min="4614" max="4616" width="0" hidden="1" customWidth="1"/>
    <col min="4866" max="4866" width="6.5546875" customWidth="1"/>
    <col min="4867" max="4867" width="118.88671875" customWidth="1"/>
    <col min="4868" max="4868" width="15" customWidth="1"/>
    <col min="4869" max="4869" width="18.44140625" customWidth="1"/>
    <col min="4870" max="4872" width="0" hidden="1" customWidth="1"/>
    <col min="5122" max="5122" width="6.5546875" customWidth="1"/>
    <col min="5123" max="5123" width="118.88671875" customWidth="1"/>
    <col min="5124" max="5124" width="15" customWidth="1"/>
    <col min="5125" max="5125" width="18.44140625" customWidth="1"/>
    <col min="5126" max="5128" width="0" hidden="1" customWidth="1"/>
    <col min="5378" max="5378" width="6.5546875" customWidth="1"/>
    <col min="5379" max="5379" width="118.88671875" customWidth="1"/>
    <col min="5380" max="5380" width="15" customWidth="1"/>
    <col min="5381" max="5381" width="18.44140625" customWidth="1"/>
    <col min="5382" max="5384" width="0" hidden="1" customWidth="1"/>
    <col min="5634" max="5634" width="6.5546875" customWidth="1"/>
    <col min="5635" max="5635" width="118.88671875" customWidth="1"/>
    <col min="5636" max="5636" width="15" customWidth="1"/>
    <col min="5637" max="5637" width="18.44140625" customWidth="1"/>
    <col min="5638" max="5640" width="0" hidden="1" customWidth="1"/>
    <col min="5890" max="5890" width="6.5546875" customWidth="1"/>
    <col min="5891" max="5891" width="118.88671875" customWidth="1"/>
    <col min="5892" max="5892" width="15" customWidth="1"/>
    <col min="5893" max="5893" width="18.44140625" customWidth="1"/>
    <col min="5894" max="5896" width="0" hidden="1" customWidth="1"/>
    <col min="6146" max="6146" width="6.5546875" customWidth="1"/>
    <col min="6147" max="6147" width="118.88671875" customWidth="1"/>
    <col min="6148" max="6148" width="15" customWidth="1"/>
    <col min="6149" max="6149" width="18.44140625" customWidth="1"/>
    <col min="6150" max="6152" width="0" hidden="1" customWidth="1"/>
    <col min="6402" max="6402" width="6.5546875" customWidth="1"/>
    <col min="6403" max="6403" width="118.88671875" customWidth="1"/>
    <col min="6404" max="6404" width="15" customWidth="1"/>
    <col min="6405" max="6405" width="18.44140625" customWidth="1"/>
    <col min="6406" max="6408" width="0" hidden="1" customWidth="1"/>
    <col min="6658" max="6658" width="6.5546875" customWidth="1"/>
    <col min="6659" max="6659" width="118.88671875" customWidth="1"/>
    <col min="6660" max="6660" width="15" customWidth="1"/>
    <col min="6661" max="6661" width="18.44140625" customWidth="1"/>
    <col min="6662" max="6664" width="0" hidden="1" customWidth="1"/>
    <col min="6914" max="6914" width="6.5546875" customWidth="1"/>
    <col min="6915" max="6915" width="118.88671875" customWidth="1"/>
    <col min="6916" max="6916" width="15" customWidth="1"/>
    <col min="6917" max="6917" width="18.44140625" customWidth="1"/>
    <col min="6918" max="6920" width="0" hidden="1" customWidth="1"/>
    <col min="7170" max="7170" width="6.5546875" customWidth="1"/>
    <col min="7171" max="7171" width="118.88671875" customWidth="1"/>
    <col min="7172" max="7172" width="15" customWidth="1"/>
    <col min="7173" max="7173" width="18.44140625" customWidth="1"/>
    <col min="7174" max="7176" width="0" hidden="1" customWidth="1"/>
    <col min="7426" max="7426" width="6.5546875" customWidth="1"/>
    <col min="7427" max="7427" width="118.88671875" customWidth="1"/>
    <col min="7428" max="7428" width="15" customWidth="1"/>
    <col min="7429" max="7429" width="18.44140625" customWidth="1"/>
    <col min="7430" max="7432" width="0" hidden="1" customWidth="1"/>
    <col min="7682" max="7682" width="6.5546875" customWidth="1"/>
    <col min="7683" max="7683" width="118.88671875" customWidth="1"/>
    <col min="7684" max="7684" width="15" customWidth="1"/>
    <col min="7685" max="7685" width="18.44140625" customWidth="1"/>
    <col min="7686" max="7688" width="0" hidden="1" customWidth="1"/>
    <col min="7938" max="7938" width="6.5546875" customWidth="1"/>
    <col min="7939" max="7939" width="118.88671875" customWidth="1"/>
    <col min="7940" max="7940" width="15" customWidth="1"/>
    <col min="7941" max="7941" width="18.44140625" customWidth="1"/>
    <col min="7942" max="7944" width="0" hidden="1" customWidth="1"/>
    <col min="8194" max="8194" width="6.5546875" customWidth="1"/>
    <col min="8195" max="8195" width="118.88671875" customWidth="1"/>
    <col min="8196" max="8196" width="15" customWidth="1"/>
    <col min="8197" max="8197" width="18.44140625" customWidth="1"/>
    <col min="8198" max="8200" width="0" hidden="1" customWidth="1"/>
    <col min="8450" max="8450" width="6.5546875" customWidth="1"/>
    <col min="8451" max="8451" width="118.88671875" customWidth="1"/>
    <col min="8452" max="8452" width="15" customWidth="1"/>
    <col min="8453" max="8453" width="18.44140625" customWidth="1"/>
    <col min="8454" max="8456" width="0" hidden="1" customWidth="1"/>
    <col min="8706" max="8706" width="6.5546875" customWidth="1"/>
    <col min="8707" max="8707" width="118.88671875" customWidth="1"/>
    <col min="8708" max="8708" width="15" customWidth="1"/>
    <col min="8709" max="8709" width="18.44140625" customWidth="1"/>
    <col min="8710" max="8712" width="0" hidden="1" customWidth="1"/>
    <col min="8962" max="8962" width="6.5546875" customWidth="1"/>
    <col min="8963" max="8963" width="118.88671875" customWidth="1"/>
    <col min="8964" max="8964" width="15" customWidth="1"/>
    <col min="8965" max="8965" width="18.44140625" customWidth="1"/>
    <col min="8966" max="8968" width="0" hidden="1" customWidth="1"/>
    <col min="9218" max="9218" width="6.5546875" customWidth="1"/>
    <col min="9219" max="9219" width="118.88671875" customWidth="1"/>
    <col min="9220" max="9220" width="15" customWidth="1"/>
    <col min="9221" max="9221" width="18.44140625" customWidth="1"/>
    <col min="9222" max="9224" width="0" hidden="1" customWidth="1"/>
    <col min="9474" max="9474" width="6.5546875" customWidth="1"/>
    <col min="9475" max="9475" width="118.88671875" customWidth="1"/>
    <col min="9476" max="9476" width="15" customWidth="1"/>
    <col min="9477" max="9477" width="18.44140625" customWidth="1"/>
    <col min="9478" max="9480" width="0" hidden="1" customWidth="1"/>
    <col min="9730" max="9730" width="6.5546875" customWidth="1"/>
    <col min="9731" max="9731" width="118.88671875" customWidth="1"/>
    <col min="9732" max="9732" width="15" customWidth="1"/>
    <col min="9733" max="9733" width="18.44140625" customWidth="1"/>
    <col min="9734" max="9736" width="0" hidden="1" customWidth="1"/>
    <col min="9986" max="9986" width="6.5546875" customWidth="1"/>
    <col min="9987" max="9987" width="118.88671875" customWidth="1"/>
    <col min="9988" max="9988" width="15" customWidth="1"/>
    <col min="9989" max="9989" width="18.44140625" customWidth="1"/>
    <col min="9990" max="9992" width="0" hidden="1" customWidth="1"/>
    <col min="10242" max="10242" width="6.5546875" customWidth="1"/>
    <col min="10243" max="10243" width="118.88671875" customWidth="1"/>
    <col min="10244" max="10244" width="15" customWidth="1"/>
    <col min="10245" max="10245" width="18.44140625" customWidth="1"/>
    <col min="10246" max="10248" width="0" hidden="1" customWidth="1"/>
    <col min="10498" max="10498" width="6.5546875" customWidth="1"/>
    <col min="10499" max="10499" width="118.88671875" customWidth="1"/>
    <col min="10500" max="10500" width="15" customWidth="1"/>
    <col min="10501" max="10501" width="18.44140625" customWidth="1"/>
    <col min="10502" max="10504" width="0" hidden="1" customWidth="1"/>
    <col min="10754" max="10754" width="6.5546875" customWidth="1"/>
    <col min="10755" max="10755" width="118.88671875" customWidth="1"/>
    <col min="10756" max="10756" width="15" customWidth="1"/>
    <col min="10757" max="10757" width="18.44140625" customWidth="1"/>
    <col min="10758" max="10760" width="0" hidden="1" customWidth="1"/>
    <col min="11010" max="11010" width="6.5546875" customWidth="1"/>
    <col min="11011" max="11011" width="118.88671875" customWidth="1"/>
    <col min="11012" max="11012" width="15" customWidth="1"/>
    <col min="11013" max="11013" width="18.44140625" customWidth="1"/>
    <col min="11014" max="11016" width="0" hidden="1" customWidth="1"/>
    <col min="11266" max="11266" width="6.5546875" customWidth="1"/>
    <col min="11267" max="11267" width="118.88671875" customWidth="1"/>
    <col min="11268" max="11268" width="15" customWidth="1"/>
    <col min="11269" max="11269" width="18.44140625" customWidth="1"/>
    <col min="11270" max="11272" width="0" hidden="1" customWidth="1"/>
    <col min="11522" max="11522" width="6.5546875" customWidth="1"/>
    <col min="11523" max="11523" width="118.88671875" customWidth="1"/>
    <col min="11524" max="11524" width="15" customWidth="1"/>
    <col min="11525" max="11525" width="18.44140625" customWidth="1"/>
    <col min="11526" max="11528" width="0" hidden="1" customWidth="1"/>
    <col min="11778" max="11778" width="6.5546875" customWidth="1"/>
    <col min="11779" max="11779" width="118.88671875" customWidth="1"/>
    <col min="11780" max="11780" width="15" customWidth="1"/>
    <col min="11781" max="11781" width="18.44140625" customWidth="1"/>
    <col min="11782" max="11784" width="0" hidden="1" customWidth="1"/>
    <col min="12034" max="12034" width="6.5546875" customWidth="1"/>
    <col min="12035" max="12035" width="118.88671875" customWidth="1"/>
    <col min="12036" max="12036" width="15" customWidth="1"/>
    <col min="12037" max="12037" width="18.44140625" customWidth="1"/>
    <col min="12038" max="12040" width="0" hidden="1" customWidth="1"/>
    <col min="12290" max="12290" width="6.5546875" customWidth="1"/>
    <col min="12291" max="12291" width="118.88671875" customWidth="1"/>
    <col min="12292" max="12292" width="15" customWidth="1"/>
    <col min="12293" max="12293" width="18.44140625" customWidth="1"/>
    <col min="12294" max="12296" width="0" hidden="1" customWidth="1"/>
    <col min="12546" max="12546" width="6.5546875" customWidth="1"/>
    <col min="12547" max="12547" width="118.88671875" customWidth="1"/>
    <col min="12548" max="12548" width="15" customWidth="1"/>
    <col min="12549" max="12549" width="18.44140625" customWidth="1"/>
    <col min="12550" max="12552" width="0" hidden="1" customWidth="1"/>
    <col min="12802" max="12802" width="6.5546875" customWidth="1"/>
    <col min="12803" max="12803" width="118.88671875" customWidth="1"/>
    <col min="12804" max="12804" width="15" customWidth="1"/>
    <col min="12805" max="12805" width="18.44140625" customWidth="1"/>
    <col min="12806" max="12808" width="0" hidden="1" customWidth="1"/>
    <col min="13058" max="13058" width="6.5546875" customWidth="1"/>
    <col min="13059" max="13059" width="118.88671875" customWidth="1"/>
    <col min="13060" max="13060" width="15" customWidth="1"/>
    <col min="13061" max="13061" width="18.44140625" customWidth="1"/>
    <col min="13062" max="13064" width="0" hidden="1" customWidth="1"/>
    <col min="13314" max="13314" width="6.5546875" customWidth="1"/>
    <col min="13315" max="13315" width="118.88671875" customWidth="1"/>
    <col min="13316" max="13316" width="15" customWidth="1"/>
    <col min="13317" max="13317" width="18.44140625" customWidth="1"/>
    <col min="13318" max="13320" width="0" hidden="1" customWidth="1"/>
    <col min="13570" max="13570" width="6.5546875" customWidth="1"/>
    <col min="13571" max="13571" width="118.88671875" customWidth="1"/>
    <col min="13572" max="13572" width="15" customWidth="1"/>
    <col min="13573" max="13573" width="18.44140625" customWidth="1"/>
    <col min="13574" max="13576" width="0" hidden="1" customWidth="1"/>
    <col min="13826" max="13826" width="6.5546875" customWidth="1"/>
    <col min="13827" max="13827" width="118.88671875" customWidth="1"/>
    <col min="13828" max="13828" width="15" customWidth="1"/>
    <col min="13829" max="13829" width="18.44140625" customWidth="1"/>
    <col min="13830" max="13832" width="0" hidden="1" customWidth="1"/>
    <col min="14082" max="14082" width="6.5546875" customWidth="1"/>
    <col min="14083" max="14083" width="118.88671875" customWidth="1"/>
    <col min="14084" max="14084" width="15" customWidth="1"/>
    <col min="14085" max="14085" width="18.44140625" customWidth="1"/>
    <col min="14086" max="14088" width="0" hidden="1" customWidth="1"/>
    <col min="14338" max="14338" width="6.5546875" customWidth="1"/>
    <col min="14339" max="14339" width="118.88671875" customWidth="1"/>
    <col min="14340" max="14340" width="15" customWidth="1"/>
    <col min="14341" max="14341" width="18.44140625" customWidth="1"/>
    <col min="14342" max="14344" width="0" hidden="1" customWidth="1"/>
    <col min="14594" max="14594" width="6.5546875" customWidth="1"/>
    <col min="14595" max="14595" width="118.88671875" customWidth="1"/>
    <col min="14596" max="14596" width="15" customWidth="1"/>
    <col min="14597" max="14597" width="18.44140625" customWidth="1"/>
    <col min="14598" max="14600" width="0" hidden="1" customWidth="1"/>
    <col min="14850" max="14850" width="6.5546875" customWidth="1"/>
    <col min="14851" max="14851" width="118.88671875" customWidth="1"/>
    <col min="14852" max="14852" width="15" customWidth="1"/>
    <col min="14853" max="14853" width="18.44140625" customWidth="1"/>
    <col min="14854" max="14856" width="0" hidden="1" customWidth="1"/>
    <col min="15106" max="15106" width="6.5546875" customWidth="1"/>
    <col min="15107" max="15107" width="118.88671875" customWidth="1"/>
    <col min="15108" max="15108" width="15" customWidth="1"/>
    <col min="15109" max="15109" width="18.44140625" customWidth="1"/>
    <col min="15110" max="15112" width="0" hidden="1" customWidth="1"/>
    <col min="15362" max="15362" width="6.5546875" customWidth="1"/>
    <col min="15363" max="15363" width="118.88671875" customWidth="1"/>
    <col min="15364" max="15364" width="15" customWidth="1"/>
    <col min="15365" max="15365" width="18.44140625" customWidth="1"/>
    <col min="15366" max="15368" width="0" hidden="1" customWidth="1"/>
    <col min="15618" max="15618" width="6.5546875" customWidth="1"/>
    <col min="15619" max="15619" width="118.88671875" customWidth="1"/>
    <col min="15620" max="15620" width="15" customWidth="1"/>
    <col min="15621" max="15621" width="18.44140625" customWidth="1"/>
    <col min="15622" max="15624" width="0" hidden="1" customWidth="1"/>
    <col min="15874" max="15874" width="6.5546875" customWidth="1"/>
    <col min="15875" max="15875" width="118.88671875" customWidth="1"/>
    <col min="15876" max="15876" width="15" customWidth="1"/>
    <col min="15877" max="15877" width="18.44140625" customWidth="1"/>
    <col min="15878" max="15880" width="0" hidden="1" customWidth="1"/>
    <col min="16130" max="16130" width="6.5546875" customWidth="1"/>
    <col min="16131" max="16131" width="118.88671875" customWidth="1"/>
    <col min="16132" max="16132" width="15" customWidth="1"/>
    <col min="16133" max="16133" width="18.44140625" customWidth="1"/>
    <col min="16134" max="16136" width="0" hidden="1" customWidth="1"/>
  </cols>
  <sheetData>
    <row r="1" spans="1:8" s="281" customFormat="1" ht="37.950000000000003" customHeight="1" x14ac:dyDescent="0.35">
      <c r="A1" s="410" t="s">
        <v>937</v>
      </c>
      <c r="B1" s="411"/>
      <c r="C1" s="411"/>
      <c r="D1" s="411"/>
      <c r="E1" s="411"/>
      <c r="F1" s="411"/>
      <c r="G1" s="411"/>
      <c r="H1" s="411"/>
    </row>
    <row r="2" spans="1:8" ht="16.8" x14ac:dyDescent="0.3">
      <c r="A2" s="269" t="s">
        <v>5</v>
      </c>
      <c r="B2" s="412" t="s">
        <v>859</v>
      </c>
      <c r="C2" s="413" t="s">
        <v>860</v>
      </c>
      <c r="D2" s="413" t="s">
        <v>861</v>
      </c>
      <c r="E2" s="413" t="s">
        <v>904</v>
      </c>
      <c r="F2" s="412" t="s">
        <v>889</v>
      </c>
      <c r="G2" s="412"/>
      <c r="H2" s="412"/>
    </row>
    <row r="3" spans="1:8" ht="48" customHeight="1" x14ac:dyDescent="0.3">
      <c r="A3" s="270"/>
      <c r="B3" s="412"/>
      <c r="C3" s="414"/>
      <c r="D3" s="414"/>
      <c r="E3" s="414"/>
      <c r="F3" s="16" t="s">
        <v>890</v>
      </c>
      <c r="G3" s="16" t="s">
        <v>862</v>
      </c>
      <c r="H3" s="16" t="s">
        <v>891</v>
      </c>
    </row>
    <row r="4" spans="1:8" ht="33.6" x14ac:dyDescent="0.3">
      <c r="A4" s="268" t="s">
        <v>863</v>
      </c>
      <c r="B4" s="261" t="s">
        <v>864</v>
      </c>
      <c r="C4" s="13"/>
      <c r="D4" s="268"/>
      <c r="E4" s="268"/>
      <c r="F4" s="262"/>
      <c r="G4" s="13"/>
      <c r="H4" s="13"/>
    </row>
    <row r="5" spans="1:8" s="265" customFormat="1" ht="193.2" x14ac:dyDescent="0.3">
      <c r="A5" s="263">
        <v>7</v>
      </c>
      <c r="B5" s="264" t="s">
        <v>866</v>
      </c>
      <c r="C5" s="16" t="s">
        <v>867</v>
      </c>
      <c r="D5" s="263" t="s">
        <v>847</v>
      </c>
      <c r="E5" s="263"/>
      <c r="F5" s="222" t="s">
        <v>900</v>
      </c>
      <c r="G5" s="16"/>
      <c r="H5" s="16"/>
    </row>
    <row r="6" spans="1:8" s="265" customFormat="1" ht="82.8" x14ac:dyDescent="0.3">
      <c r="A6" s="263">
        <v>21</v>
      </c>
      <c r="B6" s="264" t="s">
        <v>870</v>
      </c>
      <c r="C6" s="16" t="s">
        <v>867</v>
      </c>
      <c r="D6" s="263" t="s">
        <v>871</v>
      </c>
      <c r="E6" s="263"/>
      <c r="F6" s="222" t="s">
        <v>901</v>
      </c>
      <c r="G6" s="16"/>
      <c r="H6" s="16"/>
    </row>
    <row r="7" spans="1:8" ht="16.8" x14ac:dyDescent="0.3">
      <c r="A7" s="268" t="s">
        <v>16</v>
      </c>
      <c r="B7" s="261" t="s">
        <v>872</v>
      </c>
      <c r="C7" s="16"/>
      <c r="D7" s="263"/>
      <c r="E7" s="263"/>
      <c r="F7" s="222"/>
      <c r="G7" s="16"/>
      <c r="H7" s="16"/>
    </row>
    <row r="8" spans="1:8" s="265" customFormat="1" ht="69" x14ac:dyDescent="0.3">
      <c r="A8" s="263">
        <v>76</v>
      </c>
      <c r="B8" s="264" t="s">
        <v>873</v>
      </c>
      <c r="C8" s="16" t="s">
        <v>867</v>
      </c>
      <c r="D8" s="263" t="s">
        <v>865</v>
      </c>
      <c r="E8" s="263"/>
      <c r="F8" s="222" t="s">
        <v>902</v>
      </c>
      <c r="G8" s="16"/>
      <c r="H8" s="16"/>
    </row>
    <row r="9" spans="1:8" s="265" customFormat="1" ht="46.8" x14ac:dyDescent="0.3">
      <c r="A9" s="263">
        <v>77</v>
      </c>
      <c r="B9" s="264" t="s">
        <v>874</v>
      </c>
      <c r="C9" s="16" t="s">
        <v>867</v>
      </c>
      <c r="D9" s="263" t="s">
        <v>865</v>
      </c>
      <c r="E9" s="263" t="s">
        <v>905</v>
      </c>
      <c r="F9" s="222"/>
      <c r="G9" s="16" t="s">
        <v>912</v>
      </c>
      <c r="H9" s="16"/>
    </row>
    <row r="10" spans="1:8" s="265" customFormat="1" ht="67.2" x14ac:dyDescent="0.3">
      <c r="A10" s="263">
        <v>78</v>
      </c>
      <c r="B10" s="264" t="s">
        <v>875</v>
      </c>
      <c r="C10" s="16" t="s">
        <v>867</v>
      </c>
      <c r="D10" s="263" t="s">
        <v>865</v>
      </c>
      <c r="E10" s="263" t="s">
        <v>906</v>
      </c>
      <c r="F10" s="222" t="s">
        <v>911</v>
      </c>
      <c r="G10" s="16"/>
      <c r="H10" s="16"/>
    </row>
    <row r="11" spans="1:8" s="265" customFormat="1" ht="67.2" x14ac:dyDescent="0.3">
      <c r="A11" s="263">
        <v>79</v>
      </c>
      <c r="B11" s="271" t="s">
        <v>876</v>
      </c>
      <c r="C11" s="16" t="s">
        <v>867</v>
      </c>
      <c r="D11" s="263" t="s">
        <v>865</v>
      </c>
      <c r="E11" s="263" t="s">
        <v>906</v>
      </c>
      <c r="F11" s="222"/>
      <c r="G11" s="16"/>
      <c r="H11" s="16" t="s">
        <v>914</v>
      </c>
    </row>
    <row r="12" spans="1:8" s="265" customFormat="1" ht="50.4" x14ac:dyDescent="0.3">
      <c r="A12" s="263">
        <v>80</v>
      </c>
      <c r="B12" s="264" t="s">
        <v>877</v>
      </c>
      <c r="C12" s="16" t="s">
        <v>867</v>
      </c>
      <c r="D12" s="263" t="s">
        <v>865</v>
      </c>
      <c r="E12" s="263" t="s">
        <v>906</v>
      </c>
      <c r="F12" s="222"/>
      <c r="G12" s="16" t="s">
        <v>913</v>
      </c>
      <c r="H12" s="16"/>
    </row>
    <row r="13" spans="1:8" s="265" customFormat="1" ht="33.6" x14ac:dyDescent="0.3">
      <c r="A13" s="263">
        <v>81</v>
      </c>
      <c r="B13" s="264" t="s">
        <v>878</v>
      </c>
      <c r="C13" s="16" t="s">
        <v>867</v>
      </c>
      <c r="D13" s="263" t="s">
        <v>865</v>
      </c>
      <c r="E13" s="263" t="s">
        <v>906</v>
      </c>
      <c r="F13" s="222" t="s">
        <v>911</v>
      </c>
      <c r="G13" s="16"/>
      <c r="H13" s="16"/>
    </row>
    <row r="14" spans="1:8" s="265" customFormat="1" ht="69" x14ac:dyDescent="0.3">
      <c r="A14" s="263">
        <v>82</v>
      </c>
      <c r="B14" s="264" t="s">
        <v>879</v>
      </c>
      <c r="C14" s="16" t="s">
        <v>867</v>
      </c>
      <c r="D14" s="263" t="s">
        <v>865</v>
      </c>
      <c r="E14" s="263" t="s">
        <v>907</v>
      </c>
      <c r="F14" s="222" t="s">
        <v>909</v>
      </c>
      <c r="G14" s="16"/>
      <c r="H14" s="16"/>
    </row>
    <row r="15" spans="1:8" s="265" customFormat="1" ht="33.6" x14ac:dyDescent="0.3">
      <c r="A15" s="263">
        <v>83</v>
      </c>
      <c r="B15" s="264" t="s">
        <v>880</v>
      </c>
      <c r="C15" s="16" t="s">
        <v>867</v>
      </c>
      <c r="D15" s="263" t="s">
        <v>871</v>
      </c>
      <c r="E15" s="263" t="s">
        <v>905</v>
      </c>
      <c r="F15" s="222" t="s">
        <v>911</v>
      </c>
      <c r="G15" s="16"/>
      <c r="H15" s="16"/>
    </row>
    <row r="16" spans="1:8" s="265" customFormat="1" ht="33.6" x14ac:dyDescent="0.3">
      <c r="A16" s="263">
        <v>84</v>
      </c>
      <c r="B16" s="264" t="s">
        <v>881</v>
      </c>
      <c r="C16" s="16" t="s">
        <v>867</v>
      </c>
      <c r="D16" s="263" t="s">
        <v>882</v>
      </c>
      <c r="E16" s="263" t="s">
        <v>906</v>
      </c>
      <c r="F16" s="222" t="s">
        <v>911</v>
      </c>
      <c r="G16" s="16"/>
      <c r="H16" s="16"/>
    </row>
    <row r="17" spans="1:8" s="265" customFormat="1" ht="33.6" x14ac:dyDescent="0.3">
      <c r="A17" s="263">
        <v>85</v>
      </c>
      <c r="B17" s="264" t="s">
        <v>883</v>
      </c>
      <c r="C17" s="16" t="s">
        <v>867</v>
      </c>
      <c r="D17" s="263" t="s">
        <v>868</v>
      </c>
      <c r="E17" s="263" t="s">
        <v>618</v>
      </c>
      <c r="F17" s="222"/>
      <c r="G17" s="16" t="s">
        <v>908</v>
      </c>
      <c r="H17" s="16"/>
    </row>
    <row r="18" spans="1:8" s="265" customFormat="1" ht="33.6" x14ac:dyDescent="0.3">
      <c r="A18" s="263">
        <v>86</v>
      </c>
      <c r="B18" s="264" t="s">
        <v>884</v>
      </c>
      <c r="C18" s="16" t="s">
        <v>867</v>
      </c>
      <c r="D18" s="263" t="s">
        <v>869</v>
      </c>
      <c r="E18" s="263"/>
      <c r="F18" s="222"/>
      <c r="G18" s="16" t="s">
        <v>903</v>
      </c>
      <c r="H18" s="16"/>
    </row>
    <row r="19" spans="1:8" ht="16.8" x14ac:dyDescent="0.3">
      <c r="A19" s="268" t="s">
        <v>885</v>
      </c>
      <c r="B19" s="261" t="s">
        <v>886</v>
      </c>
      <c r="C19" s="16"/>
      <c r="D19" s="263"/>
      <c r="E19" s="263"/>
      <c r="F19" s="222"/>
      <c r="G19" s="16"/>
      <c r="H19" s="16"/>
    </row>
    <row r="20" spans="1:8" s="265" customFormat="1" ht="93.6" x14ac:dyDescent="0.3">
      <c r="A20" s="263">
        <v>123</v>
      </c>
      <c r="B20" s="264" t="s">
        <v>888</v>
      </c>
      <c r="C20" s="16" t="s">
        <v>887</v>
      </c>
      <c r="D20" s="263" t="s">
        <v>847</v>
      </c>
      <c r="E20" s="263" t="s">
        <v>907</v>
      </c>
      <c r="F20" s="16" t="s">
        <v>910</v>
      </c>
      <c r="G20" s="16"/>
      <c r="H20" s="16"/>
    </row>
  </sheetData>
  <mergeCells count="6">
    <mergeCell ref="A1:H1"/>
    <mergeCell ref="B2:B3"/>
    <mergeCell ref="C2:C3"/>
    <mergeCell ref="D2:D3"/>
    <mergeCell ref="F2:H2"/>
    <mergeCell ref="E2:E3"/>
  </mergeCells>
  <printOptions horizontalCentered="1"/>
  <pageMargins left="0.7" right="0.7" top="0.36" bottom="0.31" header="0.3" footer="0.3"/>
  <pageSetup paperSize="9" scale="82"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opLeftCell="A2" zoomScale="70" zoomScaleNormal="70" workbookViewId="0">
      <selection activeCell="N13" sqref="N13"/>
    </sheetView>
  </sheetViews>
  <sheetFormatPr defaultColWidth="9.109375" defaultRowHeight="15.6" x14ac:dyDescent="0.3"/>
  <cols>
    <col min="1" max="1" width="43.33203125" style="1" customWidth="1"/>
    <col min="2" max="2" width="5.33203125" style="1" customWidth="1"/>
    <col min="3" max="8" width="14.6640625" style="1" customWidth="1"/>
    <col min="9" max="16384" width="9.109375" style="1"/>
  </cols>
  <sheetData>
    <row r="1" spans="1:8" ht="39" hidden="1" customHeight="1" x14ac:dyDescent="0.3">
      <c r="A1" s="299" t="s">
        <v>22</v>
      </c>
      <c r="B1" s="299"/>
      <c r="C1" s="299"/>
      <c r="D1" s="299"/>
      <c r="E1" s="299"/>
      <c r="F1" s="299"/>
      <c r="G1" s="299"/>
      <c r="H1" s="299"/>
    </row>
    <row r="2" spans="1:8" ht="27" customHeight="1" x14ac:dyDescent="0.3">
      <c r="A2" s="300" t="s">
        <v>679</v>
      </c>
      <c r="B2" s="301"/>
      <c r="C2" s="301"/>
      <c r="D2" s="301"/>
      <c r="E2" s="301"/>
      <c r="F2" s="301"/>
      <c r="G2" s="301"/>
      <c r="H2" s="301"/>
    </row>
    <row r="3" spans="1:8" ht="26.25" customHeight="1" x14ac:dyDescent="0.3">
      <c r="A3" s="302" t="s">
        <v>23</v>
      </c>
      <c r="B3" s="302"/>
      <c r="C3" s="302"/>
      <c r="D3" s="302"/>
      <c r="E3" s="302"/>
      <c r="F3" s="302"/>
      <c r="G3" s="302"/>
      <c r="H3" s="302"/>
    </row>
    <row r="4" spans="1:8" ht="30" customHeight="1" x14ac:dyDescent="0.3">
      <c r="A4" s="303" t="s">
        <v>12</v>
      </c>
      <c r="B4" s="303" t="s">
        <v>24</v>
      </c>
      <c r="C4" s="304" t="s">
        <v>19</v>
      </c>
      <c r="D4" s="304"/>
      <c r="E4" s="304" t="s">
        <v>20</v>
      </c>
      <c r="F4" s="304"/>
      <c r="G4" s="305" t="s">
        <v>25</v>
      </c>
      <c r="H4" s="305" t="s">
        <v>686</v>
      </c>
    </row>
    <row r="5" spans="1:8" ht="45" customHeight="1" x14ac:dyDescent="0.3">
      <c r="A5" s="303"/>
      <c r="B5" s="303"/>
      <c r="C5" s="6" t="s">
        <v>17</v>
      </c>
      <c r="D5" s="6" t="s">
        <v>18</v>
      </c>
      <c r="E5" s="6" t="s">
        <v>17</v>
      </c>
      <c r="F5" s="6" t="s">
        <v>18</v>
      </c>
      <c r="G5" s="305"/>
      <c r="H5" s="305"/>
    </row>
    <row r="6" spans="1:8" s="4" customFormat="1" x14ac:dyDescent="0.3">
      <c r="A6" s="151" t="s">
        <v>0</v>
      </c>
      <c r="B6" s="151" t="s">
        <v>1</v>
      </c>
      <c r="C6" s="152">
        <v>1</v>
      </c>
      <c r="D6" s="152">
        <v>2</v>
      </c>
      <c r="E6" s="152">
        <v>3</v>
      </c>
      <c r="F6" s="152">
        <v>4</v>
      </c>
      <c r="G6" s="152">
        <v>5</v>
      </c>
      <c r="H6" s="152">
        <v>6</v>
      </c>
    </row>
    <row r="7" spans="1:8" ht="31.2" x14ac:dyDescent="0.3">
      <c r="A7" s="144" t="s">
        <v>26</v>
      </c>
      <c r="B7" s="143">
        <v>1</v>
      </c>
      <c r="C7" s="153">
        <f>C8+C43</f>
        <v>5057973.9000000004</v>
      </c>
      <c r="D7" s="153">
        <f t="shared" ref="D7:H7" si="0">D8+D43</f>
        <v>8304223.3999999994</v>
      </c>
      <c r="E7" s="153">
        <f t="shared" si="0"/>
        <v>2500951.0490000001</v>
      </c>
      <c r="F7" s="153">
        <f t="shared" si="0"/>
        <v>5960951.0489999996</v>
      </c>
      <c r="G7" s="153">
        <f t="shared" si="0"/>
        <v>5973000</v>
      </c>
      <c r="H7" s="153">
        <f t="shared" si="0"/>
        <v>6156000</v>
      </c>
    </row>
    <row r="8" spans="1:8" x14ac:dyDescent="0.3">
      <c r="A8" s="144" t="s">
        <v>27</v>
      </c>
      <c r="B8" s="143">
        <v>2</v>
      </c>
      <c r="C8" s="153">
        <f>SUBTOTAL(9,C9:C40)-C27-C35-C36</f>
        <v>4929637.9000000004</v>
      </c>
      <c r="D8" s="153">
        <f t="shared" ref="D8:H8" si="1">SUBTOTAL(9,D9:D40)-D27-D35-D36</f>
        <v>8090697.3999999994</v>
      </c>
      <c r="E8" s="153">
        <f t="shared" si="1"/>
        <v>2377000</v>
      </c>
      <c r="F8" s="153">
        <f t="shared" si="1"/>
        <v>5241000</v>
      </c>
      <c r="G8" s="153">
        <f t="shared" si="1"/>
        <v>5105000</v>
      </c>
      <c r="H8" s="153">
        <f t="shared" si="1"/>
        <v>5284000</v>
      </c>
    </row>
    <row r="9" spans="1:8" x14ac:dyDescent="0.3">
      <c r="A9" s="144" t="s">
        <v>28</v>
      </c>
      <c r="B9" s="143">
        <v>3</v>
      </c>
      <c r="C9" s="153">
        <f>SUBTOTAL(9,C10:C13)</f>
        <v>132566.5</v>
      </c>
      <c r="D9" s="153">
        <f t="shared" ref="D9:H9" si="2">SUBTOTAL(9,D10:D13)</f>
        <v>270166.39999999997</v>
      </c>
      <c r="E9" s="153">
        <f t="shared" si="2"/>
        <v>127000</v>
      </c>
      <c r="F9" s="153">
        <f t="shared" si="2"/>
        <v>260000</v>
      </c>
      <c r="G9" s="153">
        <f t="shared" si="2"/>
        <v>272000</v>
      </c>
      <c r="H9" s="153">
        <f t="shared" si="2"/>
        <v>287000</v>
      </c>
    </row>
    <row r="10" spans="1:8" ht="30.6" customHeight="1" x14ac:dyDescent="0.3">
      <c r="A10" s="148" t="s">
        <v>29</v>
      </c>
      <c r="B10" s="146">
        <v>4</v>
      </c>
      <c r="C10" s="154">
        <v>106226.7</v>
      </c>
      <c r="D10" s="154">
        <v>219254.6</v>
      </c>
      <c r="E10" s="154">
        <v>95000</v>
      </c>
      <c r="F10" s="154">
        <v>214000</v>
      </c>
      <c r="G10" s="154">
        <v>225000</v>
      </c>
      <c r="H10" s="154">
        <v>236000</v>
      </c>
    </row>
    <row r="11" spans="1:8" ht="15.9" customHeight="1" x14ac:dyDescent="0.3">
      <c r="A11" s="148" t="s">
        <v>30</v>
      </c>
      <c r="B11" s="146">
        <v>5</v>
      </c>
      <c r="C11" s="154">
        <v>5003.3</v>
      </c>
      <c r="D11" s="154">
        <v>15176.8</v>
      </c>
      <c r="E11" s="154">
        <v>9000</v>
      </c>
      <c r="F11" s="154">
        <v>15500</v>
      </c>
      <c r="G11" s="154">
        <v>15000</v>
      </c>
      <c r="H11" s="154">
        <v>16000</v>
      </c>
    </row>
    <row r="12" spans="1:8" ht="15.9" customHeight="1" x14ac:dyDescent="0.3">
      <c r="A12" s="148" t="s">
        <v>31</v>
      </c>
      <c r="B12" s="146">
        <v>6</v>
      </c>
      <c r="C12" s="154">
        <v>18042.099999999999</v>
      </c>
      <c r="D12" s="154">
        <v>29717.9</v>
      </c>
      <c r="E12" s="154">
        <v>20000</v>
      </c>
      <c r="F12" s="154">
        <v>24600</v>
      </c>
      <c r="G12" s="154">
        <v>26000</v>
      </c>
      <c r="H12" s="154">
        <v>28000</v>
      </c>
    </row>
    <row r="13" spans="1:8" s="2" customFormat="1" ht="15.9" customHeight="1" x14ac:dyDescent="0.3">
      <c r="A13" s="148" t="s">
        <v>32</v>
      </c>
      <c r="B13" s="146">
        <v>7</v>
      </c>
      <c r="C13" s="154">
        <v>3294.4</v>
      </c>
      <c r="D13" s="154">
        <v>6017.1</v>
      </c>
      <c r="E13" s="154">
        <v>3000</v>
      </c>
      <c r="F13" s="154">
        <v>5900</v>
      </c>
      <c r="G13" s="154">
        <v>6000</v>
      </c>
      <c r="H13" s="154">
        <v>7000</v>
      </c>
    </row>
    <row r="14" spans="1:8" ht="15.9" customHeight="1" x14ac:dyDescent="0.3">
      <c r="A14" s="144" t="s">
        <v>33</v>
      </c>
      <c r="B14" s="143">
        <v>8</v>
      </c>
      <c r="C14" s="153">
        <f>SUBTOTAL(9,C15:C18)</f>
        <v>98429.1</v>
      </c>
      <c r="D14" s="153">
        <f t="shared" ref="D14:H14" si="3">SUBTOTAL(9,D15:D18)</f>
        <v>140603</v>
      </c>
      <c r="E14" s="153">
        <f t="shared" si="3"/>
        <v>60000</v>
      </c>
      <c r="F14" s="153">
        <f t="shared" si="3"/>
        <v>266000</v>
      </c>
      <c r="G14" s="153">
        <f t="shared" si="3"/>
        <v>370000</v>
      </c>
      <c r="H14" s="153">
        <f t="shared" si="3"/>
        <v>370000</v>
      </c>
    </row>
    <row r="15" spans="1:8" ht="30" customHeight="1" x14ac:dyDescent="0.3">
      <c r="A15" s="148" t="s">
        <v>29</v>
      </c>
      <c r="B15" s="146">
        <v>9</v>
      </c>
      <c r="C15" s="154">
        <v>45758</v>
      </c>
      <c r="D15" s="154">
        <v>66857.100000000006</v>
      </c>
      <c r="E15" s="154">
        <v>27000</v>
      </c>
      <c r="F15" s="154">
        <v>125000</v>
      </c>
      <c r="G15" s="155">
        <v>167000</v>
      </c>
      <c r="H15" s="155">
        <v>167000</v>
      </c>
    </row>
    <row r="16" spans="1:8" ht="30" customHeight="1" x14ac:dyDescent="0.3">
      <c r="A16" s="148" t="s">
        <v>34</v>
      </c>
      <c r="B16" s="146">
        <v>10</v>
      </c>
      <c r="C16" s="154">
        <v>0</v>
      </c>
      <c r="D16" s="154">
        <v>0</v>
      </c>
      <c r="E16" s="154">
        <v>30000</v>
      </c>
      <c r="F16" s="154">
        <v>135000</v>
      </c>
      <c r="G16" s="155">
        <v>185400</v>
      </c>
      <c r="H16" s="155">
        <v>185400</v>
      </c>
    </row>
    <row r="17" spans="1:8" ht="15" customHeight="1" x14ac:dyDescent="0.3">
      <c r="A17" s="148" t="s">
        <v>35</v>
      </c>
      <c r="B17" s="146">
        <v>11</v>
      </c>
      <c r="C17" s="154">
        <v>44450.6</v>
      </c>
      <c r="D17" s="154">
        <v>57811.4</v>
      </c>
      <c r="E17" s="154">
        <v>0</v>
      </c>
      <c r="F17" s="154">
        <v>0</v>
      </c>
      <c r="G17" s="155"/>
      <c r="H17" s="155"/>
    </row>
    <row r="18" spans="1:8" s="2" customFormat="1" ht="15" customHeight="1" x14ac:dyDescent="0.3">
      <c r="A18" s="148" t="s">
        <v>2</v>
      </c>
      <c r="B18" s="146">
        <v>12</v>
      </c>
      <c r="C18" s="154">
        <v>8220.5</v>
      </c>
      <c r="D18" s="154">
        <v>15934.5</v>
      </c>
      <c r="E18" s="154">
        <v>3000</v>
      </c>
      <c r="F18" s="154">
        <v>6000</v>
      </c>
      <c r="G18" s="155">
        <v>17600</v>
      </c>
      <c r="H18" s="155">
        <v>17600</v>
      </c>
    </row>
    <row r="19" spans="1:8" ht="31.2" x14ac:dyDescent="0.3">
      <c r="A19" s="144" t="s">
        <v>36</v>
      </c>
      <c r="B19" s="143">
        <v>13</v>
      </c>
      <c r="C19" s="153">
        <f>SUBTOTAL(9,C20:C23)</f>
        <v>284769.89999999997</v>
      </c>
      <c r="D19" s="153">
        <f t="shared" ref="D19:H19" si="4">SUBTOTAL(9,D20:D23)</f>
        <v>670201</v>
      </c>
      <c r="E19" s="153">
        <f t="shared" si="4"/>
        <v>429000</v>
      </c>
      <c r="F19" s="153">
        <f t="shared" si="4"/>
        <v>810000</v>
      </c>
      <c r="G19" s="153">
        <f t="shared" si="4"/>
        <v>850000</v>
      </c>
      <c r="H19" s="153">
        <f t="shared" si="4"/>
        <v>900000</v>
      </c>
    </row>
    <row r="20" spans="1:8" ht="29.1" customHeight="1" x14ac:dyDescent="0.3">
      <c r="A20" s="148" t="s">
        <v>29</v>
      </c>
      <c r="B20" s="146">
        <v>14</v>
      </c>
      <c r="C20" s="154">
        <v>189338.4</v>
      </c>
      <c r="D20" s="154">
        <v>436817.8</v>
      </c>
      <c r="E20" s="154">
        <v>335000</v>
      </c>
      <c r="F20" s="154">
        <v>573000</v>
      </c>
      <c r="G20" s="154">
        <v>600000</v>
      </c>
      <c r="H20" s="154">
        <v>635000</v>
      </c>
    </row>
    <row r="21" spans="1:8" ht="29.1" customHeight="1" x14ac:dyDescent="0.3">
      <c r="A21" s="148" t="s">
        <v>34</v>
      </c>
      <c r="B21" s="146">
        <v>15</v>
      </c>
      <c r="C21" s="154">
        <v>3621</v>
      </c>
      <c r="D21" s="154">
        <v>7262.9</v>
      </c>
      <c r="E21" s="154">
        <v>4000</v>
      </c>
      <c r="F21" s="154">
        <v>4500</v>
      </c>
      <c r="G21" s="154">
        <v>5000</v>
      </c>
      <c r="H21" s="154">
        <v>6000</v>
      </c>
    </row>
    <row r="22" spans="1:8" ht="15.9" customHeight="1" x14ac:dyDescent="0.3">
      <c r="A22" s="148" t="s">
        <v>37</v>
      </c>
      <c r="B22" s="146">
        <v>16</v>
      </c>
      <c r="C22" s="154">
        <v>42706.9</v>
      </c>
      <c r="D22" s="154">
        <v>128831.1</v>
      </c>
      <c r="E22" s="154">
        <v>50000</v>
      </c>
      <c r="F22" s="154">
        <v>120000</v>
      </c>
      <c r="G22" s="154">
        <v>130000</v>
      </c>
      <c r="H22" s="154">
        <v>138000</v>
      </c>
    </row>
    <row r="23" spans="1:8" s="2" customFormat="1" ht="15.9" customHeight="1" x14ac:dyDescent="0.3">
      <c r="A23" s="148" t="s">
        <v>2</v>
      </c>
      <c r="B23" s="146">
        <v>17</v>
      </c>
      <c r="C23" s="154">
        <v>49103.6</v>
      </c>
      <c r="D23" s="154">
        <v>97289.2</v>
      </c>
      <c r="E23" s="154">
        <v>40000</v>
      </c>
      <c r="F23" s="154">
        <v>112500</v>
      </c>
      <c r="G23" s="154">
        <v>115000</v>
      </c>
      <c r="H23" s="154">
        <v>121000</v>
      </c>
    </row>
    <row r="24" spans="1:8" s="2" customFormat="1" ht="15.9" customHeight="1" x14ac:dyDescent="0.3">
      <c r="A24" s="144" t="s">
        <v>38</v>
      </c>
      <c r="B24" s="143">
        <v>18</v>
      </c>
      <c r="C24" s="153">
        <v>183904.5</v>
      </c>
      <c r="D24" s="153">
        <v>306655.3</v>
      </c>
      <c r="E24" s="153">
        <v>160000</v>
      </c>
      <c r="F24" s="153">
        <v>330000</v>
      </c>
      <c r="G24" s="153">
        <v>380000</v>
      </c>
      <c r="H24" s="153">
        <v>410000</v>
      </c>
    </row>
    <row r="25" spans="1:8" s="2" customFormat="1" ht="15.9" customHeight="1" x14ac:dyDescent="0.3">
      <c r="A25" s="144" t="s">
        <v>39</v>
      </c>
      <c r="B25" s="143">
        <v>19</v>
      </c>
      <c r="C25" s="153">
        <v>193789.9</v>
      </c>
      <c r="D25" s="153">
        <v>300033.3</v>
      </c>
      <c r="E25" s="153">
        <v>180000</v>
      </c>
      <c r="F25" s="153">
        <v>345000</v>
      </c>
      <c r="G25" s="153">
        <v>470000</v>
      </c>
      <c r="H25" s="153">
        <v>500000</v>
      </c>
    </row>
    <row r="26" spans="1:8" s="2" customFormat="1" ht="15.9" customHeight="1" x14ac:dyDescent="0.3">
      <c r="A26" s="144" t="s">
        <v>40</v>
      </c>
      <c r="B26" s="143">
        <v>20</v>
      </c>
      <c r="C26" s="153">
        <v>290874.8</v>
      </c>
      <c r="D26" s="153">
        <v>586034.1</v>
      </c>
      <c r="E26" s="153">
        <v>290000</v>
      </c>
      <c r="F26" s="153">
        <v>600000</v>
      </c>
      <c r="G26" s="153">
        <v>663000</v>
      </c>
      <c r="H26" s="153">
        <v>709000</v>
      </c>
    </row>
    <row r="27" spans="1:8" s="2" customFormat="1" ht="15.9" customHeight="1" x14ac:dyDescent="0.3">
      <c r="A27" s="148" t="s">
        <v>41</v>
      </c>
      <c r="B27" s="143">
        <v>21</v>
      </c>
      <c r="C27" s="154">
        <v>181994.5</v>
      </c>
      <c r="D27" s="154">
        <v>358366.8</v>
      </c>
      <c r="E27" s="154">
        <v>176000</v>
      </c>
      <c r="F27" s="154">
        <v>370000</v>
      </c>
      <c r="G27" s="154">
        <v>417000</v>
      </c>
      <c r="H27" s="154">
        <v>446000</v>
      </c>
    </row>
    <row r="28" spans="1:8" s="2" customFormat="1" ht="15.9" customHeight="1" x14ac:dyDescent="0.3">
      <c r="A28" s="144" t="s">
        <v>42</v>
      </c>
      <c r="B28" s="143">
        <v>22</v>
      </c>
      <c r="C28" s="153">
        <f>SUBTOTAL(9,C29:C33)</f>
        <v>3616456.1999999997</v>
      </c>
      <c r="D28" s="153">
        <f t="shared" ref="D28:H28" si="5">SUBTOTAL(9,D29:D33)</f>
        <v>5505846.5</v>
      </c>
      <c r="E28" s="153">
        <f t="shared" si="5"/>
        <v>1004000</v>
      </c>
      <c r="F28" s="153">
        <f t="shared" si="5"/>
        <v>2349000</v>
      </c>
      <c r="G28" s="153">
        <f t="shared" si="5"/>
        <v>1814000</v>
      </c>
      <c r="H28" s="153">
        <f t="shared" si="5"/>
        <v>1814000</v>
      </c>
    </row>
    <row r="29" spans="1:8" s="2" customFormat="1" ht="15.9" customHeight="1" x14ac:dyDescent="0.3">
      <c r="A29" s="148" t="s">
        <v>43</v>
      </c>
      <c r="B29" s="146">
        <v>23</v>
      </c>
      <c r="C29" s="153">
        <v>0</v>
      </c>
      <c r="D29" s="154">
        <v>0</v>
      </c>
      <c r="E29" s="154">
        <v>0</v>
      </c>
      <c r="F29" s="153"/>
      <c r="G29" s="156">
        <v>0</v>
      </c>
      <c r="H29" s="154"/>
    </row>
    <row r="30" spans="1:8" s="2" customFormat="1" ht="15.9" customHeight="1" x14ac:dyDescent="0.3">
      <c r="A30" s="148" t="s">
        <v>44</v>
      </c>
      <c r="B30" s="146">
        <v>24</v>
      </c>
      <c r="C30" s="154">
        <v>3998.9</v>
      </c>
      <c r="D30" s="154">
        <v>14861</v>
      </c>
      <c r="E30" s="154">
        <v>4000</v>
      </c>
      <c r="F30" s="154">
        <v>14000</v>
      </c>
      <c r="G30" s="156">
        <v>14000</v>
      </c>
      <c r="H30" s="156">
        <v>14000</v>
      </c>
    </row>
    <row r="31" spans="1:8" s="2" customFormat="1" ht="20.25" customHeight="1" x14ac:dyDescent="0.3">
      <c r="A31" s="148" t="s">
        <v>45</v>
      </c>
      <c r="B31" s="146">
        <v>25</v>
      </c>
      <c r="C31" s="154">
        <v>120670</v>
      </c>
      <c r="D31" s="154">
        <v>458846.9</v>
      </c>
      <c r="E31" s="154">
        <v>100000</v>
      </c>
      <c r="F31" s="154">
        <v>335000</v>
      </c>
      <c r="G31" s="156">
        <v>200000</v>
      </c>
      <c r="H31" s="154">
        <v>200000</v>
      </c>
    </row>
    <row r="32" spans="1:8" s="2" customFormat="1" ht="15.9" customHeight="1" x14ac:dyDescent="0.3">
      <c r="A32" s="148" t="s">
        <v>46</v>
      </c>
      <c r="B32" s="146">
        <v>26</v>
      </c>
      <c r="C32" s="154">
        <v>3491787.3</v>
      </c>
      <c r="D32" s="154">
        <v>5032138.5999999996</v>
      </c>
      <c r="E32" s="154">
        <v>900000</v>
      </c>
      <c r="F32" s="154">
        <v>2000000</v>
      </c>
      <c r="G32" s="156">
        <v>1600000</v>
      </c>
      <c r="H32" s="154">
        <v>1600000</v>
      </c>
    </row>
    <row r="33" spans="1:8" ht="31.2" x14ac:dyDescent="0.3">
      <c r="A33" s="148" t="s">
        <v>47</v>
      </c>
      <c r="B33" s="146">
        <v>27</v>
      </c>
      <c r="C33" s="154">
        <v>0</v>
      </c>
      <c r="D33" s="153">
        <v>0</v>
      </c>
      <c r="E33" s="162">
        <v>0</v>
      </c>
      <c r="F33" s="154"/>
      <c r="G33" s="156">
        <v>0</v>
      </c>
      <c r="H33" s="154"/>
    </row>
    <row r="34" spans="1:8" ht="31.2" x14ac:dyDescent="0.3">
      <c r="A34" s="144" t="s">
        <v>48</v>
      </c>
      <c r="B34" s="143">
        <v>28</v>
      </c>
      <c r="C34" s="153">
        <v>28143</v>
      </c>
      <c r="D34" s="153">
        <v>56696</v>
      </c>
      <c r="E34" s="157">
        <v>25000</v>
      </c>
      <c r="F34" s="157">
        <v>55000</v>
      </c>
      <c r="G34" s="157">
        <v>57000</v>
      </c>
      <c r="H34" s="157">
        <v>60000</v>
      </c>
    </row>
    <row r="35" spans="1:8" ht="15.9" customHeight="1" x14ac:dyDescent="0.3">
      <c r="A35" s="148" t="s">
        <v>49</v>
      </c>
      <c r="B35" s="143">
        <v>29</v>
      </c>
      <c r="C35" s="154">
        <v>11531.6</v>
      </c>
      <c r="D35" s="154">
        <v>23245.8</v>
      </c>
      <c r="E35" s="153">
        <v>0</v>
      </c>
      <c r="F35" s="153"/>
      <c r="G35" s="156">
        <v>0</v>
      </c>
      <c r="H35" s="154"/>
    </row>
    <row r="36" spans="1:8" ht="15.9" customHeight="1" x14ac:dyDescent="0.3">
      <c r="A36" s="148" t="s">
        <v>50</v>
      </c>
      <c r="B36" s="143">
        <v>30</v>
      </c>
      <c r="C36" s="154">
        <v>16005.4</v>
      </c>
      <c r="D36" s="154">
        <v>32193.7</v>
      </c>
      <c r="E36" s="153">
        <v>0</v>
      </c>
      <c r="F36" s="153"/>
      <c r="G36" s="156">
        <v>0</v>
      </c>
      <c r="H36" s="154"/>
    </row>
    <row r="37" spans="1:8" ht="46.35" customHeight="1" x14ac:dyDescent="0.3">
      <c r="A37" s="144" t="s">
        <v>51</v>
      </c>
      <c r="B37" s="143">
        <v>31</v>
      </c>
      <c r="C37" s="157">
        <v>21123.9</v>
      </c>
      <c r="D37" s="157">
        <v>37960.400000000001</v>
      </c>
      <c r="E37" s="157">
        <v>18000</v>
      </c>
      <c r="F37" s="157">
        <v>40000</v>
      </c>
      <c r="G37" s="157">
        <v>40000</v>
      </c>
      <c r="H37" s="157">
        <v>40000</v>
      </c>
    </row>
    <row r="38" spans="1:8" ht="15.9" customHeight="1" x14ac:dyDescent="0.3">
      <c r="A38" s="144" t="s">
        <v>52</v>
      </c>
      <c r="B38" s="143">
        <v>32</v>
      </c>
      <c r="C38" s="157">
        <v>71170.899999999994</v>
      </c>
      <c r="D38" s="157">
        <v>184703.9</v>
      </c>
      <c r="E38" s="157">
        <v>77000</v>
      </c>
      <c r="F38" s="157">
        <v>170000</v>
      </c>
      <c r="G38" s="157">
        <v>175000</v>
      </c>
      <c r="H38" s="157">
        <v>180000</v>
      </c>
    </row>
    <row r="39" spans="1:8" ht="31.2" x14ac:dyDescent="0.3">
      <c r="A39" s="144" t="s">
        <v>53</v>
      </c>
      <c r="B39" s="143">
        <v>33</v>
      </c>
      <c r="C39" s="157">
        <v>8349.2000000000007</v>
      </c>
      <c r="D39" s="157">
        <v>23311.5</v>
      </c>
      <c r="E39" s="157">
        <v>6000</v>
      </c>
      <c r="F39" s="157">
        <v>14000</v>
      </c>
      <c r="G39" s="157">
        <v>12000</v>
      </c>
      <c r="H39" s="157">
        <v>12000</v>
      </c>
    </row>
    <row r="40" spans="1:8" ht="46.35" customHeight="1" x14ac:dyDescent="0.3">
      <c r="A40" s="144" t="s">
        <v>54</v>
      </c>
      <c r="B40" s="143">
        <v>34</v>
      </c>
      <c r="C40" s="157">
        <v>60</v>
      </c>
      <c r="D40" s="157">
        <v>8486</v>
      </c>
      <c r="E40" s="157">
        <v>1000</v>
      </c>
      <c r="F40" s="157">
        <v>2000</v>
      </c>
      <c r="G40" s="157">
        <v>2000</v>
      </c>
      <c r="H40" s="157">
        <v>2000</v>
      </c>
    </row>
    <row r="41" spans="1:8" ht="15.6" customHeight="1" x14ac:dyDescent="0.3">
      <c r="A41" s="144" t="s">
        <v>55</v>
      </c>
      <c r="B41" s="143">
        <v>35</v>
      </c>
      <c r="C41" s="158"/>
      <c r="D41" s="158"/>
      <c r="E41" s="158"/>
      <c r="F41" s="158"/>
      <c r="G41" s="158"/>
      <c r="H41" s="158"/>
    </row>
    <row r="42" spans="1:8" ht="15.6" customHeight="1" x14ac:dyDescent="0.3">
      <c r="A42" s="148" t="s">
        <v>56</v>
      </c>
      <c r="B42" s="146">
        <v>36</v>
      </c>
      <c r="C42" s="158"/>
      <c r="D42" s="158"/>
      <c r="E42" s="158"/>
      <c r="F42" s="158"/>
      <c r="G42" s="158"/>
      <c r="H42" s="158"/>
    </row>
    <row r="43" spans="1:8" ht="15.6" customHeight="1" x14ac:dyDescent="0.3">
      <c r="A43" s="144" t="s">
        <v>57</v>
      </c>
      <c r="B43" s="143">
        <v>37</v>
      </c>
      <c r="C43" s="159">
        <f>C44</f>
        <v>128336</v>
      </c>
      <c r="D43" s="159">
        <f t="shared" ref="D43:H43" si="6">D44</f>
        <v>213526</v>
      </c>
      <c r="E43" s="159">
        <f t="shared" si="6"/>
        <v>123951.049</v>
      </c>
      <c r="F43" s="159">
        <f t="shared" si="6"/>
        <v>719951.049</v>
      </c>
      <c r="G43" s="159">
        <f t="shared" si="6"/>
        <v>868000</v>
      </c>
      <c r="H43" s="159">
        <f t="shared" si="6"/>
        <v>872000</v>
      </c>
    </row>
    <row r="44" spans="1:8" ht="15.6" customHeight="1" x14ac:dyDescent="0.3">
      <c r="A44" s="148" t="s">
        <v>58</v>
      </c>
      <c r="B44" s="146">
        <v>38</v>
      </c>
      <c r="C44" s="147">
        <f t="shared" ref="C44:D44" si="7">SUM(C45:C50)</f>
        <v>128336</v>
      </c>
      <c r="D44" s="147">
        <f t="shared" si="7"/>
        <v>213526</v>
      </c>
      <c r="E44" s="147">
        <f>SUM(E45:E50)</f>
        <v>123951.049</v>
      </c>
      <c r="F44" s="147">
        <f t="shared" ref="F44:H44" si="8">SUM(F45:F50)</f>
        <v>719951.049</v>
      </c>
      <c r="G44" s="147">
        <f t="shared" si="8"/>
        <v>868000</v>
      </c>
      <c r="H44" s="147">
        <f t="shared" si="8"/>
        <v>872000</v>
      </c>
    </row>
    <row r="45" spans="1:8" ht="15.6" customHeight="1" x14ac:dyDescent="0.3">
      <c r="A45" s="163" t="s">
        <v>59</v>
      </c>
      <c r="B45" s="146">
        <v>39</v>
      </c>
      <c r="C45" s="160">
        <v>77590</v>
      </c>
      <c r="D45" s="160">
        <v>121978</v>
      </c>
      <c r="E45" s="160">
        <v>72000</v>
      </c>
      <c r="F45" s="160">
        <v>619000</v>
      </c>
      <c r="G45" s="160">
        <v>742950</v>
      </c>
      <c r="H45" s="160">
        <v>743950</v>
      </c>
    </row>
    <row r="46" spans="1:8" ht="15.6" customHeight="1" x14ac:dyDescent="0.3">
      <c r="A46" s="163" t="s">
        <v>60</v>
      </c>
      <c r="B46" s="146">
        <v>40</v>
      </c>
      <c r="C46" s="160">
        <v>45152</v>
      </c>
      <c r="D46" s="160">
        <v>83559</v>
      </c>
      <c r="E46" s="160">
        <v>46651</v>
      </c>
      <c r="F46" s="160">
        <v>91951</v>
      </c>
      <c r="G46" s="160">
        <v>119000</v>
      </c>
      <c r="H46" s="160">
        <v>122000</v>
      </c>
    </row>
    <row r="47" spans="1:8" ht="15.6" customHeight="1" x14ac:dyDescent="0.3">
      <c r="A47" s="163" t="s">
        <v>61</v>
      </c>
      <c r="B47" s="146">
        <v>41</v>
      </c>
      <c r="C47" s="160">
        <v>3820</v>
      </c>
      <c r="D47" s="160">
        <v>4278</v>
      </c>
      <c r="E47" s="160">
        <v>4000</v>
      </c>
      <c r="F47" s="160">
        <v>6000</v>
      </c>
      <c r="G47" s="160">
        <v>2050</v>
      </c>
      <c r="H47" s="160">
        <v>2050</v>
      </c>
    </row>
    <row r="48" spans="1:8" ht="15.6" customHeight="1" x14ac:dyDescent="0.3">
      <c r="A48" s="163" t="s">
        <v>62</v>
      </c>
      <c r="B48" s="146">
        <v>42</v>
      </c>
      <c r="C48" s="160"/>
      <c r="D48" s="160"/>
      <c r="E48" s="160"/>
      <c r="F48" s="160"/>
      <c r="G48" s="160"/>
      <c r="H48" s="160"/>
    </row>
    <row r="49" spans="1:8" ht="15.6" customHeight="1" x14ac:dyDescent="0.3">
      <c r="A49" s="163" t="s">
        <v>63</v>
      </c>
      <c r="B49" s="146">
        <v>43</v>
      </c>
      <c r="C49" s="160"/>
      <c r="D49" s="160"/>
      <c r="E49" s="161">
        <v>4.9000000000000002E-2</v>
      </c>
      <c r="F49" s="161">
        <v>4.9000000000000002E-2</v>
      </c>
      <c r="G49" s="160"/>
      <c r="H49" s="160"/>
    </row>
    <row r="50" spans="1:8" ht="15.6" customHeight="1" x14ac:dyDescent="0.3">
      <c r="A50" s="163" t="s">
        <v>64</v>
      </c>
      <c r="B50" s="146">
        <v>44</v>
      </c>
      <c r="C50" s="160">
        <v>1774</v>
      </c>
      <c r="D50" s="160">
        <v>3711</v>
      </c>
      <c r="E50" s="160">
        <v>1300</v>
      </c>
      <c r="F50" s="160">
        <v>3000</v>
      </c>
      <c r="G50" s="160">
        <v>4000</v>
      </c>
      <c r="H50" s="160">
        <v>4000</v>
      </c>
    </row>
    <row r="51" spans="1:8" ht="15.6" customHeight="1" x14ac:dyDescent="0.3">
      <c r="A51" s="148" t="s">
        <v>65</v>
      </c>
      <c r="B51" s="146">
        <v>45</v>
      </c>
      <c r="C51" s="164">
        <v>7.2999999999999995E-2</v>
      </c>
      <c r="D51" s="164">
        <v>7.2999999999999995E-2</v>
      </c>
      <c r="E51" s="165"/>
      <c r="F51" s="165"/>
      <c r="G51" s="160"/>
      <c r="H51" s="160"/>
    </row>
    <row r="52" spans="1:8" ht="15.6" customHeight="1" x14ac:dyDescent="0.3">
      <c r="A52" s="166" t="s">
        <v>66</v>
      </c>
      <c r="B52" s="143">
        <v>46</v>
      </c>
      <c r="C52" s="160"/>
      <c r="D52" s="160"/>
      <c r="E52" s="160"/>
      <c r="F52" s="160"/>
      <c r="G52" s="160"/>
      <c r="H52" s="160"/>
    </row>
  </sheetData>
  <mergeCells count="9">
    <mergeCell ref="A1:H1"/>
    <mergeCell ref="A2:H2"/>
    <mergeCell ref="A3:H3"/>
    <mergeCell ref="A4:A5"/>
    <mergeCell ref="B4:B5"/>
    <mergeCell ref="C4:D4"/>
    <mergeCell ref="E4:F4"/>
    <mergeCell ref="G4:G5"/>
    <mergeCell ref="H4:H5"/>
  </mergeCells>
  <pageMargins left="0.70866141732283472" right="0.70866141732283472" top="0.74803149606299213" bottom="0.74803149606299213" header="0.31496062992125984" footer="0.31496062992125984"/>
  <pageSetup paperSize="9" scale="95"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2" workbookViewId="0">
      <selection activeCell="N13" sqref="N13"/>
    </sheetView>
  </sheetViews>
  <sheetFormatPr defaultColWidth="9.109375" defaultRowHeight="15.6" x14ac:dyDescent="0.3"/>
  <cols>
    <col min="1" max="1" width="43.33203125" style="1" customWidth="1"/>
    <col min="2" max="2" width="4.109375" style="1" customWidth="1"/>
    <col min="3" max="8" width="14.88671875" style="1" customWidth="1"/>
    <col min="9" max="16384" width="9.109375" style="1"/>
  </cols>
  <sheetData>
    <row r="1" spans="1:8" ht="39.75" hidden="1" customHeight="1" x14ac:dyDescent="0.3">
      <c r="A1" s="299" t="s">
        <v>22</v>
      </c>
      <c r="B1" s="299"/>
      <c r="C1" s="299"/>
      <c r="D1" s="299"/>
      <c r="E1" s="299"/>
      <c r="F1" s="299"/>
      <c r="G1" s="299"/>
      <c r="H1" s="299"/>
    </row>
    <row r="2" spans="1:8" ht="27" customHeight="1" x14ac:dyDescent="0.3">
      <c r="A2" s="300" t="s">
        <v>680</v>
      </c>
      <c r="B2" s="301"/>
      <c r="C2" s="301"/>
      <c r="D2" s="301"/>
      <c r="E2" s="301"/>
      <c r="F2" s="301"/>
      <c r="G2" s="301"/>
      <c r="H2" s="301"/>
    </row>
    <row r="3" spans="1:8" ht="17.25" customHeight="1" x14ac:dyDescent="0.3">
      <c r="A3" s="302" t="s">
        <v>23</v>
      </c>
      <c r="B3" s="302"/>
      <c r="C3" s="302"/>
      <c r="D3" s="302"/>
      <c r="E3" s="302"/>
      <c r="F3" s="302"/>
      <c r="G3" s="302"/>
      <c r="H3" s="302"/>
    </row>
    <row r="4" spans="1:8" ht="18" customHeight="1" x14ac:dyDescent="0.3">
      <c r="A4" s="303" t="s">
        <v>12</v>
      </c>
      <c r="B4" s="303" t="s">
        <v>24</v>
      </c>
      <c r="C4" s="304" t="s">
        <v>19</v>
      </c>
      <c r="D4" s="304"/>
      <c r="E4" s="304" t="s">
        <v>20</v>
      </c>
      <c r="F4" s="304"/>
      <c r="G4" s="305" t="s">
        <v>25</v>
      </c>
      <c r="H4" s="305" t="s">
        <v>686</v>
      </c>
    </row>
    <row r="5" spans="1:8" ht="31.5" customHeight="1" x14ac:dyDescent="0.3">
      <c r="A5" s="303"/>
      <c r="B5" s="303"/>
      <c r="C5" s="6" t="s">
        <v>17</v>
      </c>
      <c r="D5" s="6" t="s">
        <v>18</v>
      </c>
      <c r="E5" s="6" t="s">
        <v>17</v>
      </c>
      <c r="F5" s="6" t="s">
        <v>18</v>
      </c>
      <c r="G5" s="305"/>
      <c r="H5" s="305"/>
    </row>
    <row r="6" spans="1:8" s="4" customFormat="1" ht="15" customHeight="1" x14ac:dyDescent="0.3">
      <c r="A6" s="151" t="s">
        <v>0</v>
      </c>
      <c r="B6" s="151" t="s">
        <v>1</v>
      </c>
      <c r="C6" s="152">
        <v>1</v>
      </c>
      <c r="D6" s="152">
        <v>2</v>
      </c>
      <c r="E6" s="152">
        <v>3</v>
      </c>
      <c r="F6" s="152">
        <v>4</v>
      </c>
      <c r="G6" s="152">
        <v>5</v>
      </c>
      <c r="H6" s="152">
        <v>6</v>
      </c>
    </row>
    <row r="7" spans="1:8" ht="15.9" customHeight="1" x14ac:dyDescent="0.3">
      <c r="A7" s="143" t="s">
        <v>67</v>
      </c>
      <c r="B7" s="143">
        <v>1</v>
      </c>
      <c r="C7" s="147">
        <f t="shared" ref="C7:E7" si="0">C8+C13</f>
        <v>5978576</v>
      </c>
      <c r="D7" s="147">
        <f t="shared" si="0"/>
        <v>13789039</v>
      </c>
      <c r="E7" s="147">
        <f t="shared" si="0"/>
        <v>6827338.2671534177</v>
      </c>
      <c r="F7" s="147">
        <f>F8+F13+F28+F29+F31</f>
        <v>14292679</v>
      </c>
      <c r="G7" s="147">
        <f t="shared" ref="G7:H7" si="1">G8+G13</f>
        <v>11773344.511566836</v>
      </c>
      <c r="H7" s="147">
        <f t="shared" si="1"/>
        <v>11703700.273136815</v>
      </c>
    </row>
    <row r="8" spans="1:8" ht="15.9" customHeight="1" x14ac:dyDescent="0.3">
      <c r="A8" s="144" t="s">
        <v>68</v>
      </c>
      <c r="B8" s="143">
        <v>2</v>
      </c>
      <c r="C8" s="147">
        <f>C9+C11</f>
        <v>2896149</v>
      </c>
      <c r="D8" s="147">
        <f>[12]Sheet1!$F$33</f>
        <v>6973512</v>
      </c>
      <c r="E8" s="147">
        <f>E9+E11</f>
        <v>3134296.27457522</v>
      </c>
      <c r="F8" s="147">
        <f>F9+F11</f>
        <v>6268592.5491504399</v>
      </c>
      <c r="G8" s="147">
        <f t="shared" ref="G8:H8" si="2">G9+G11</f>
        <v>4372528.5264104418</v>
      </c>
      <c r="H8" s="147">
        <f t="shared" si="2"/>
        <v>4302884.2879804205</v>
      </c>
    </row>
    <row r="9" spans="1:8" ht="15.9" customHeight="1" x14ac:dyDescent="0.3">
      <c r="A9" s="167" t="s">
        <v>69</v>
      </c>
      <c r="B9" s="146">
        <v>3</v>
      </c>
      <c r="C9" s="160">
        <v>2896149</v>
      </c>
      <c r="D9" s="160"/>
      <c r="E9" s="160">
        <f>F9/2</f>
        <v>2077301.77457522</v>
      </c>
      <c r="F9" s="160">
        <f>'[13]2023-02'!$D$23</f>
        <v>4154603.5491504399</v>
      </c>
      <c r="G9" s="160">
        <v>2258539.5264104414</v>
      </c>
      <c r="H9" s="160">
        <v>2188895.2879804205</v>
      </c>
    </row>
    <row r="10" spans="1:8" s="173" customFormat="1" ht="93.75" customHeight="1" x14ac:dyDescent="0.3">
      <c r="A10" s="170" t="s">
        <v>70</v>
      </c>
      <c r="B10" s="171">
        <v>4</v>
      </c>
      <c r="C10" s="172"/>
      <c r="D10" s="172">
        <f>[12]Sheet1!$F$42</f>
        <v>2000</v>
      </c>
      <c r="E10" s="172"/>
      <c r="F10" s="172"/>
      <c r="G10" s="172"/>
      <c r="H10" s="172"/>
    </row>
    <row r="11" spans="1:8" ht="15.9" customHeight="1" x14ac:dyDescent="0.3">
      <c r="A11" s="167" t="s">
        <v>71</v>
      </c>
      <c r="B11" s="146">
        <v>5</v>
      </c>
      <c r="C11" s="160"/>
      <c r="D11" s="160"/>
      <c r="E11" s="160">
        <f>F11/2</f>
        <v>1056994.5</v>
      </c>
      <c r="F11" s="160">
        <f>'[13]2023-02'!$D$50+'[13]2023-02'!$D$52</f>
        <v>2113989</v>
      </c>
      <c r="G11" s="149">
        <f>F11</f>
        <v>2113989</v>
      </c>
      <c r="H11" s="160">
        <f>G11</f>
        <v>2113989</v>
      </c>
    </row>
    <row r="12" spans="1:8" s="2" customFormat="1" ht="15.9" customHeight="1" x14ac:dyDescent="0.3">
      <c r="A12" s="144" t="s">
        <v>72</v>
      </c>
      <c r="B12" s="143">
        <v>6</v>
      </c>
      <c r="C12" s="168"/>
      <c r="D12" s="168"/>
      <c r="E12" s="168"/>
      <c r="F12" s="168"/>
      <c r="G12" s="168"/>
      <c r="H12" s="168"/>
    </row>
    <row r="13" spans="1:8" s="2" customFormat="1" ht="15.9" customHeight="1" x14ac:dyDescent="0.3">
      <c r="A13" s="144" t="s">
        <v>73</v>
      </c>
      <c r="B13" s="143">
        <v>7</v>
      </c>
      <c r="C13" s="168">
        <f>SUM(C14:C27)</f>
        <v>3082427</v>
      </c>
      <c r="D13" s="168">
        <f>SUM(D14:D27)</f>
        <v>6815527</v>
      </c>
      <c r="E13" s="168">
        <f t="shared" ref="E13:H13" si="3">SUM(E14:E27)</f>
        <v>3693041.9925781973</v>
      </c>
      <c r="F13" s="168">
        <f t="shared" si="3"/>
        <v>7400815.9851563945</v>
      </c>
      <c r="G13" s="168">
        <f t="shared" si="3"/>
        <v>7400815.9851563945</v>
      </c>
      <c r="H13" s="168">
        <f t="shared" si="3"/>
        <v>7400815.9851563945</v>
      </c>
    </row>
    <row r="14" spans="1:8" ht="15.9" customHeight="1" x14ac:dyDescent="0.3">
      <c r="A14" s="167" t="s">
        <v>74</v>
      </c>
      <c r="B14" s="146">
        <v>8</v>
      </c>
      <c r="C14" s="160">
        <v>124035</v>
      </c>
      <c r="D14" s="160">
        <f>[12]Sheet1!$F$45</f>
        <v>241057</v>
      </c>
      <c r="E14" s="160">
        <f>F14/2</f>
        <v>93509.537851234403</v>
      </c>
      <c r="F14" s="160">
        <f>'[13]2023-02'!$D$41-F15</f>
        <v>187019.07570246881</v>
      </c>
      <c r="G14" s="160">
        <f>F14</f>
        <v>187019.07570246881</v>
      </c>
      <c r="H14" s="160">
        <f>G14</f>
        <v>187019.07570246881</v>
      </c>
    </row>
    <row r="15" spans="1:8" ht="15.9" customHeight="1" x14ac:dyDescent="0.3">
      <c r="A15" s="167" t="s">
        <v>75</v>
      </c>
      <c r="B15" s="146">
        <v>9</v>
      </c>
      <c r="C15" s="160">
        <v>27144</v>
      </c>
      <c r="D15" s="160">
        <f>[12]Sheet1!$F$46</f>
        <v>81512</v>
      </c>
      <c r="E15" s="160">
        <f t="shared" ref="E15:E27" si="4">F15/2</f>
        <v>39913.564581652412</v>
      </c>
      <c r="F15" s="160">
        <f>'[13]2023-03'!$L$5</f>
        <v>79827.129163304824</v>
      </c>
      <c r="G15" s="160">
        <f t="shared" ref="G15:H27" si="5">F15</f>
        <v>79827.129163304824</v>
      </c>
      <c r="H15" s="160">
        <f t="shared" si="5"/>
        <v>79827.129163304824</v>
      </c>
    </row>
    <row r="16" spans="1:8" ht="15.9" customHeight="1" x14ac:dyDescent="0.3">
      <c r="A16" s="167" t="s">
        <v>76</v>
      </c>
      <c r="B16" s="146">
        <v>10</v>
      </c>
      <c r="C16" s="160">
        <v>1233596</v>
      </c>
      <c r="D16" s="160">
        <f>[12]Sheet1!$F$47</f>
        <v>2624124</v>
      </c>
      <c r="E16" s="160">
        <f t="shared" si="4"/>
        <v>1617584.887649779</v>
      </c>
      <c r="F16" s="160">
        <f>'[13]2023-02'!$D$34</f>
        <v>3235169.775299558</v>
      </c>
      <c r="G16" s="160">
        <f t="shared" si="5"/>
        <v>3235169.775299558</v>
      </c>
      <c r="H16" s="160">
        <f t="shared" si="5"/>
        <v>3235169.775299558</v>
      </c>
    </row>
    <row r="17" spans="1:8" ht="32.1" customHeight="1" x14ac:dyDescent="0.3">
      <c r="A17" s="167" t="s">
        <v>77</v>
      </c>
      <c r="B17" s="146">
        <v>11</v>
      </c>
      <c r="C17" s="160">
        <v>245241</v>
      </c>
      <c r="D17" s="160">
        <f>[12]Sheet1!$F$48</f>
        <v>520296</v>
      </c>
      <c r="E17" s="160">
        <f t="shared" si="4"/>
        <v>274499.0301822226</v>
      </c>
      <c r="F17" s="160">
        <f>'[13]2023-02'!$D$35</f>
        <v>548998.06036444521</v>
      </c>
      <c r="G17" s="160">
        <f t="shared" si="5"/>
        <v>548998.06036444521</v>
      </c>
      <c r="H17" s="160">
        <f t="shared" si="5"/>
        <v>548998.06036444521</v>
      </c>
    </row>
    <row r="18" spans="1:8" s="2" customFormat="1" ht="15.9" customHeight="1" x14ac:dyDescent="0.3">
      <c r="A18" s="167" t="s">
        <v>78</v>
      </c>
      <c r="B18" s="146">
        <v>12</v>
      </c>
      <c r="C18" s="149">
        <v>10739</v>
      </c>
      <c r="D18" s="149">
        <f>[12]Sheet1!$F$49</f>
        <v>21934</v>
      </c>
      <c r="E18" s="160">
        <f t="shared" si="4"/>
        <v>15304.018225399999</v>
      </c>
      <c r="F18" s="149">
        <f>'[13]2023-02'!$D$37</f>
        <v>30608.036450799998</v>
      </c>
      <c r="G18" s="160">
        <f t="shared" si="5"/>
        <v>30608.036450799998</v>
      </c>
      <c r="H18" s="160">
        <f t="shared" si="5"/>
        <v>30608.036450799998</v>
      </c>
    </row>
    <row r="19" spans="1:8" ht="15.9" customHeight="1" x14ac:dyDescent="0.3">
      <c r="A19" s="167" t="s">
        <v>79</v>
      </c>
      <c r="B19" s="146">
        <v>13</v>
      </c>
      <c r="C19" s="149">
        <v>41322</v>
      </c>
      <c r="D19" s="160">
        <f>[12]Sheet1!$F$50-D21</f>
        <v>94433</v>
      </c>
      <c r="E19" s="160">
        <f>F19/2-E21</f>
        <v>27101.309627535986</v>
      </c>
      <c r="F19" s="160">
        <f>'[13]2023-02'!$D$36-F21</f>
        <v>71182.619255071972</v>
      </c>
      <c r="G19" s="160">
        <f t="shared" si="5"/>
        <v>71182.619255071972</v>
      </c>
      <c r="H19" s="160">
        <f t="shared" si="5"/>
        <v>71182.619255071972</v>
      </c>
    </row>
    <row r="20" spans="1:8" ht="15.9" customHeight="1" x14ac:dyDescent="0.3">
      <c r="A20" s="167" t="s">
        <v>80</v>
      </c>
      <c r="B20" s="146">
        <v>14</v>
      </c>
      <c r="C20" s="149">
        <v>14744</v>
      </c>
      <c r="D20" s="160">
        <f>[12]Sheet1!$F$51</f>
        <v>36243</v>
      </c>
      <c r="E20" s="160">
        <f t="shared" si="4"/>
        <v>18276.609310462536</v>
      </c>
      <c r="F20" s="160">
        <f>'[13]2023-02'!$D$38</f>
        <v>36553.218620925072</v>
      </c>
      <c r="G20" s="160">
        <f t="shared" si="5"/>
        <v>36553.218620925072</v>
      </c>
      <c r="H20" s="160">
        <f t="shared" si="5"/>
        <v>36553.218620925072</v>
      </c>
    </row>
    <row r="21" spans="1:8" ht="15.9" customHeight="1" x14ac:dyDescent="0.3">
      <c r="A21" s="167" t="s">
        <v>81</v>
      </c>
      <c r="B21" s="146">
        <v>15</v>
      </c>
      <c r="C21" s="149">
        <v>9539</v>
      </c>
      <c r="D21" s="160">
        <v>26951</v>
      </c>
      <c r="E21" s="149">
        <f>5660/4*6</f>
        <v>8490</v>
      </c>
      <c r="F21" s="160">
        <v>14732</v>
      </c>
      <c r="G21" s="160">
        <f t="shared" si="5"/>
        <v>14732</v>
      </c>
      <c r="H21" s="160">
        <f t="shared" si="5"/>
        <v>14732</v>
      </c>
    </row>
    <row r="22" spans="1:8" ht="15.9" customHeight="1" x14ac:dyDescent="0.3">
      <c r="A22" s="167" t="s">
        <v>82</v>
      </c>
      <c r="B22" s="146">
        <v>16</v>
      </c>
      <c r="C22" s="149">
        <v>46074</v>
      </c>
      <c r="D22" s="160">
        <f>[12]Sheet1!$F$52</f>
        <v>105543</v>
      </c>
      <c r="E22" s="160">
        <f t="shared" si="4"/>
        <v>87059.774935975554</v>
      </c>
      <c r="F22" s="160">
        <f>'[13]2023-02'!$D$43</f>
        <v>174119.54987195111</v>
      </c>
      <c r="G22" s="160">
        <f t="shared" si="5"/>
        <v>174119.54987195111</v>
      </c>
      <c r="H22" s="160">
        <f t="shared" si="5"/>
        <v>174119.54987195111</v>
      </c>
    </row>
    <row r="23" spans="1:8" s="2" customFormat="1" ht="15.9" customHeight="1" x14ac:dyDescent="0.3">
      <c r="A23" s="167" t="s">
        <v>83</v>
      </c>
      <c r="B23" s="146">
        <v>17</v>
      </c>
      <c r="C23" s="149">
        <v>329777</v>
      </c>
      <c r="D23" s="149">
        <f>[12]Sheet1!$F$53</f>
        <v>933703</v>
      </c>
      <c r="E23" s="160">
        <f t="shared" si="4"/>
        <v>487254.74747926282</v>
      </c>
      <c r="F23" s="149">
        <f>'[13]2023-02'!$D$33</f>
        <v>974509.49495852564</v>
      </c>
      <c r="G23" s="160">
        <f t="shared" si="5"/>
        <v>974509.49495852564</v>
      </c>
      <c r="H23" s="160">
        <f t="shared" si="5"/>
        <v>974509.49495852564</v>
      </c>
    </row>
    <row r="24" spans="1:8" s="2" customFormat="1" ht="33.75" customHeight="1" x14ac:dyDescent="0.3">
      <c r="A24" s="169" t="s">
        <v>84</v>
      </c>
      <c r="B24" s="146">
        <v>18</v>
      </c>
      <c r="C24" s="149"/>
      <c r="D24" s="168"/>
      <c r="E24" s="160">
        <f t="shared" si="4"/>
        <v>0</v>
      </c>
      <c r="F24" s="168"/>
      <c r="G24" s="160">
        <f t="shared" si="5"/>
        <v>0</v>
      </c>
      <c r="H24" s="160">
        <f t="shared" si="5"/>
        <v>0</v>
      </c>
    </row>
    <row r="25" spans="1:8" s="2" customFormat="1" ht="15.9" customHeight="1" x14ac:dyDescent="0.3">
      <c r="A25" s="167" t="s">
        <v>85</v>
      </c>
      <c r="B25" s="146">
        <v>19</v>
      </c>
      <c r="C25" s="149">
        <v>707421</v>
      </c>
      <c r="D25" s="149">
        <f>[12]Sheet1!$F$54</f>
        <v>1554922</v>
      </c>
      <c r="E25" s="160">
        <f t="shared" si="4"/>
        <v>652177.48443331476</v>
      </c>
      <c r="F25" s="149">
        <f>'[13]2023-02'!$D$40</f>
        <v>1304354.9688666295</v>
      </c>
      <c r="G25" s="160">
        <f t="shared" si="5"/>
        <v>1304354.9688666295</v>
      </c>
      <c r="H25" s="160">
        <f t="shared" si="5"/>
        <v>1304354.9688666295</v>
      </c>
    </row>
    <row r="26" spans="1:8" s="2" customFormat="1" ht="15.9" customHeight="1" x14ac:dyDescent="0.3">
      <c r="A26" s="167" t="s">
        <v>86</v>
      </c>
      <c r="B26" s="146">
        <v>20</v>
      </c>
      <c r="C26" s="149">
        <v>249893</v>
      </c>
      <c r="D26" s="149">
        <f>[12]Sheet1!$F$55</f>
        <v>498919</v>
      </c>
      <c r="E26" s="160">
        <f t="shared" si="4"/>
        <v>256007.90539675436</v>
      </c>
      <c r="F26" s="149">
        <f>'[13]2023-02'!$D$39</f>
        <v>512015.81079350872</v>
      </c>
      <c r="G26" s="160">
        <f t="shared" si="5"/>
        <v>512015.81079350872</v>
      </c>
      <c r="H26" s="160">
        <f t="shared" si="5"/>
        <v>512015.81079350872</v>
      </c>
    </row>
    <row r="27" spans="1:8" s="2" customFormat="1" ht="15.9" customHeight="1" x14ac:dyDescent="0.3">
      <c r="A27" s="167" t="s">
        <v>87</v>
      </c>
      <c r="B27" s="146">
        <v>21</v>
      </c>
      <c r="C27" s="149">
        <f>29525+13377</f>
        <v>42902</v>
      </c>
      <c r="D27" s="149">
        <f>[12]Sheet1!$F$56</f>
        <v>75890</v>
      </c>
      <c r="E27" s="160">
        <f t="shared" si="4"/>
        <v>115863.12290460285</v>
      </c>
      <c r="F27" s="149">
        <f>'[13]2023-02'!$D$42+'[13]2023-02'!$D$45+'[13]2023-02'!$D$44</f>
        <v>231726.24580920569</v>
      </c>
      <c r="G27" s="160">
        <f t="shared" si="5"/>
        <v>231726.24580920569</v>
      </c>
      <c r="H27" s="160">
        <f t="shared" si="5"/>
        <v>231726.24580920569</v>
      </c>
    </row>
    <row r="28" spans="1:8" s="2" customFormat="1" ht="15.9" customHeight="1" x14ac:dyDescent="0.3">
      <c r="A28" s="144" t="s">
        <v>88</v>
      </c>
      <c r="B28" s="143">
        <v>22</v>
      </c>
      <c r="C28" s="149">
        <v>1000</v>
      </c>
      <c r="D28" s="149">
        <f>[12]Sheet1!$F$58</f>
        <v>1000</v>
      </c>
      <c r="E28" s="168">
        <v>1000</v>
      </c>
      <c r="F28" s="147">
        <f>'[13]2023-02'!$D$47</f>
        <v>1000</v>
      </c>
      <c r="G28" s="168">
        <f>F28</f>
        <v>1000</v>
      </c>
      <c r="H28" s="168">
        <f>G28</f>
        <v>1000</v>
      </c>
    </row>
    <row r="29" spans="1:8" s="2" customFormat="1" ht="15.9" customHeight="1" x14ac:dyDescent="0.3">
      <c r="A29" s="144" t="s">
        <v>89</v>
      </c>
      <c r="B29" s="143">
        <v>23</v>
      </c>
      <c r="C29" s="168"/>
      <c r="D29" s="168"/>
      <c r="E29" s="168">
        <v>50000</v>
      </c>
      <c r="F29" s="147">
        <f>'[13]2023-02'!$D$48</f>
        <v>309466.4656931638</v>
      </c>
      <c r="G29" s="168">
        <f>F29</f>
        <v>309466.4656931638</v>
      </c>
      <c r="H29" s="168">
        <f>G29</f>
        <v>309466.4656931638</v>
      </c>
    </row>
    <row r="30" spans="1:8" s="2" customFormat="1" ht="15.9" customHeight="1" x14ac:dyDescent="0.3">
      <c r="A30" s="144" t="s">
        <v>90</v>
      </c>
      <c r="B30" s="143">
        <v>24</v>
      </c>
      <c r="C30" s="168"/>
      <c r="D30" s="168"/>
      <c r="E30" s="168"/>
      <c r="F30" s="149"/>
      <c r="G30" s="168"/>
      <c r="H30" s="168"/>
    </row>
    <row r="31" spans="1:8" s="2" customFormat="1" ht="15.9" customHeight="1" x14ac:dyDescent="0.3">
      <c r="A31" s="144" t="s">
        <v>91</v>
      </c>
      <c r="B31" s="143">
        <v>25</v>
      </c>
      <c r="C31" s="168"/>
      <c r="D31" s="168"/>
      <c r="E31" s="168">
        <f>F31/2</f>
        <v>156402</v>
      </c>
      <c r="F31" s="147">
        <f>'[13]2023-02'!$D$53</f>
        <v>312804</v>
      </c>
      <c r="G31" s="168">
        <f>F31</f>
        <v>312804</v>
      </c>
      <c r="H31" s="168">
        <f>G31</f>
        <v>312804</v>
      </c>
    </row>
  </sheetData>
  <mergeCells count="9">
    <mergeCell ref="A1:H1"/>
    <mergeCell ref="A2:H2"/>
    <mergeCell ref="A3:H3"/>
    <mergeCell ref="A4:A5"/>
    <mergeCell ref="B4:B5"/>
    <mergeCell ref="C4:D4"/>
    <mergeCell ref="E4:F4"/>
    <mergeCell ref="G4:G5"/>
    <mergeCell ref="H4:H5"/>
  </mergeCells>
  <printOptions horizontalCentered="1"/>
  <pageMargins left="0.70866141732283472" right="0.70866141732283472" top="0.74803149606299213" bottom="0.74803149606299213" header="0.31496062992125984" footer="0.31496062992125984"/>
  <pageSetup paperSize="9" scale="95"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2" workbookViewId="0">
      <pane xSplit="2" ySplit="5" topLeftCell="C7" activePane="bottomRight" state="frozen"/>
      <selection activeCell="N13" sqref="N13"/>
      <selection pane="topRight" activeCell="N13" sqref="N13"/>
      <selection pane="bottomLeft" activeCell="N13" sqref="N13"/>
      <selection pane="bottomRight" activeCell="N13" sqref="N13"/>
    </sheetView>
  </sheetViews>
  <sheetFormatPr defaultColWidth="9.109375" defaultRowHeight="15.6" x14ac:dyDescent="0.3"/>
  <cols>
    <col min="1" max="1" width="43.33203125" style="1" customWidth="1"/>
    <col min="2" max="2" width="7" style="1" customWidth="1"/>
    <col min="3" max="8" width="14.88671875" style="1" customWidth="1"/>
    <col min="9" max="16384" width="9.109375" style="1"/>
  </cols>
  <sheetData>
    <row r="1" spans="1:9" ht="39.75" hidden="1" customHeight="1" x14ac:dyDescent="0.3">
      <c r="A1" s="299" t="s">
        <v>22</v>
      </c>
      <c r="B1" s="299"/>
      <c r="C1" s="299"/>
      <c r="D1" s="299"/>
      <c r="E1" s="299"/>
      <c r="F1" s="299"/>
      <c r="G1" s="299"/>
      <c r="H1" s="299"/>
    </row>
    <row r="2" spans="1:9" ht="30.6" customHeight="1" x14ac:dyDescent="0.3">
      <c r="A2" s="306" t="s">
        <v>681</v>
      </c>
      <c r="B2" s="306"/>
      <c r="C2" s="306"/>
      <c r="D2" s="306"/>
      <c r="E2" s="306"/>
      <c r="F2" s="306"/>
      <c r="G2" s="306"/>
      <c r="H2" s="306"/>
      <c r="I2" s="139"/>
    </row>
    <row r="3" spans="1:9" ht="17.25" customHeight="1" x14ac:dyDescent="0.3">
      <c r="A3" s="302" t="s">
        <v>23</v>
      </c>
      <c r="B3" s="302"/>
      <c r="C3" s="302"/>
      <c r="D3" s="302"/>
      <c r="E3" s="302"/>
      <c r="F3" s="302"/>
      <c r="G3" s="302"/>
      <c r="H3" s="302"/>
    </row>
    <row r="4" spans="1:9" ht="18" customHeight="1" x14ac:dyDescent="0.3">
      <c r="A4" s="303" t="s">
        <v>12</v>
      </c>
      <c r="B4" s="303" t="s">
        <v>24</v>
      </c>
      <c r="C4" s="304" t="s">
        <v>19</v>
      </c>
      <c r="D4" s="304"/>
      <c r="E4" s="304" t="s">
        <v>20</v>
      </c>
      <c r="F4" s="304"/>
      <c r="G4" s="305" t="s">
        <v>25</v>
      </c>
      <c r="H4" s="305" t="s">
        <v>686</v>
      </c>
    </row>
    <row r="5" spans="1:9" ht="31.5" customHeight="1" x14ac:dyDescent="0.3">
      <c r="A5" s="303"/>
      <c r="B5" s="303"/>
      <c r="C5" s="6" t="s">
        <v>17</v>
      </c>
      <c r="D5" s="6" t="s">
        <v>18</v>
      </c>
      <c r="E5" s="6" t="s">
        <v>17</v>
      </c>
      <c r="F5" s="6" t="s">
        <v>18</v>
      </c>
      <c r="G5" s="305"/>
      <c r="H5" s="305"/>
    </row>
    <row r="6" spans="1:9" s="4" customFormat="1" ht="15" customHeight="1" x14ac:dyDescent="0.3">
      <c r="A6" s="151" t="s">
        <v>0</v>
      </c>
      <c r="B6" s="151" t="s">
        <v>1</v>
      </c>
      <c r="C6" s="152">
        <v>1</v>
      </c>
      <c r="D6" s="152">
        <v>2</v>
      </c>
      <c r="E6" s="152">
        <v>3</v>
      </c>
      <c r="F6" s="152">
        <v>4</v>
      </c>
      <c r="G6" s="152">
        <v>5</v>
      </c>
      <c r="H6" s="152">
        <v>6</v>
      </c>
    </row>
    <row r="7" spans="1:9" ht="39" customHeight="1" x14ac:dyDescent="0.3">
      <c r="A7" s="142" t="s">
        <v>542</v>
      </c>
      <c r="B7" s="143">
        <v>1</v>
      </c>
      <c r="C7" s="5"/>
      <c r="D7" s="5"/>
      <c r="E7" s="5"/>
      <c r="F7" s="5"/>
      <c r="G7" s="5"/>
      <c r="H7" s="5"/>
    </row>
    <row r="8" spans="1:9" ht="21" customHeight="1" x14ac:dyDescent="0.3">
      <c r="A8" s="144" t="s">
        <v>543</v>
      </c>
      <c r="B8" s="143">
        <v>2</v>
      </c>
      <c r="C8" s="5"/>
      <c r="D8" s="5"/>
      <c r="E8" s="5"/>
      <c r="F8" s="5"/>
      <c r="G8" s="5"/>
      <c r="H8" s="5"/>
    </row>
    <row r="9" spans="1:9" ht="21" customHeight="1" x14ac:dyDescent="0.35">
      <c r="A9" s="145" t="s">
        <v>544</v>
      </c>
      <c r="B9" s="146">
        <v>3</v>
      </c>
      <c r="C9" s="147">
        <f>C10+C11</f>
        <v>76150116</v>
      </c>
      <c r="D9" s="147">
        <f t="shared" ref="D9:H9" si="0">D10+D11</f>
        <v>78666493</v>
      </c>
      <c r="E9" s="147">
        <f t="shared" si="0"/>
        <v>80630000</v>
      </c>
      <c r="F9" s="147">
        <f t="shared" si="0"/>
        <v>84322000</v>
      </c>
      <c r="G9" s="147">
        <f t="shared" si="0"/>
        <v>90800000</v>
      </c>
      <c r="H9" s="147">
        <f t="shared" si="0"/>
        <v>99785000</v>
      </c>
      <c r="I9" s="1">
        <f>F9/D9</f>
        <v>1.0718921968467565</v>
      </c>
    </row>
    <row r="10" spans="1:9" ht="21" customHeight="1" x14ac:dyDescent="0.3">
      <c r="A10" s="148" t="s">
        <v>545</v>
      </c>
      <c r="B10" s="146">
        <v>4</v>
      </c>
      <c r="C10" s="149">
        <f>50311273-C13</f>
        <v>50187865</v>
      </c>
      <c r="D10" s="149">
        <f>52145323-D13</f>
        <v>52013646</v>
      </c>
      <c r="E10" s="149">
        <f>80800000-E11-E12</f>
        <v>53130000</v>
      </c>
      <c r="F10" s="149">
        <f>84500000-F11-F12</f>
        <v>54822000</v>
      </c>
      <c r="G10" s="149">
        <f>91000000-G11-G12</f>
        <v>58800000</v>
      </c>
      <c r="H10" s="149">
        <f>100000000-H11-H12</f>
        <v>64785000</v>
      </c>
    </row>
    <row r="11" spans="1:9" ht="21" customHeight="1" x14ac:dyDescent="0.3">
      <c r="A11" s="148" t="s">
        <v>546</v>
      </c>
      <c r="B11" s="146">
        <v>5</v>
      </c>
      <c r="C11" s="149">
        <f>25976186-C14</f>
        <v>25962251</v>
      </c>
      <c r="D11" s="149">
        <v>26652847</v>
      </c>
      <c r="E11" s="149">
        <v>27500000</v>
      </c>
      <c r="F11" s="149">
        <v>29500000</v>
      </c>
      <c r="G11" s="149">
        <v>32000000</v>
      </c>
      <c r="H11" s="149">
        <v>35000000</v>
      </c>
    </row>
    <row r="12" spans="1:9" s="2" customFormat="1" ht="21" customHeight="1" x14ac:dyDescent="0.35">
      <c r="A12" s="145" t="s">
        <v>547</v>
      </c>
      <c r="B12" s="143">
        <v>6</v>
      </c>
      <c r="C12" s="147">
        <f>C13+C14</f>
        <v>137343</v>
      </c>
      <c r="D12" s="147">
        <f t="shared" ref="D12:H12" si="1">D13+D14</f>
        <v>131677</v>
      </c>
      <c r="E12" s="147">
        <f t="shared" si="1"/>
        <v>170000</v>
      </c>
      <c r="F12" s="147">
        <f t="shared" si="1"/>
        <v>178000</v>
      </c>
      <c r="G12" s="147">
        <f t="shared" si="1"/>
        <v>200000</v>
      </c>
      <c r="H12" s="147">
        <f t="shared" si="1"/>
        <v>215000</v>
      </c>
    </row>
    <row r="13" spans="1:9" s="2" customFormat="1" ht="21" customHeight="1" x14ac:dyDescent="0.3">
      <c r="A13" s="148" t="s">
        <v>545</v>
      </c>
      <c r="B13" s="143">
        <v>7</v>
      </c>
      <c r="C13" s="149">
        <f>137343-C14</f>
        <v>123408</v>
      </c>
      <c r="D13" s="149">
        <v>131677</v>
      </c>
      <c r="E13" s="149">
        <v>170000</v>
      </c>
      <c r="F13" s="149">
        <v>178000</v>
      </c>
      <c r="G13" s="149">
        <v>190000</v>
      </c>
      <c r="H13" s="149">
        <v>200000</v>
      </c>
    </row>
    <row r="14" spans="1:9" ht="21" customHeight="1" x14ac:dyDescent="0.3">
      <c r="A14" s="148" t="s">
        <v>546</v>
      </c>
      <c r="B14" s="146">
        <v>8</v>
      </c>
      <c r="C14" s="149">
        <v>13935</v>
      </c>
      <c r="D14" s="149"/>
      <c r="E14" s="149"/>
      <c r="F14" s="149"/>
      <c r="G14" s="149">
        <v>10000</v>
      </c>
      <c r="H14" s="149">
        <v>15000</v>
      </c>
    </row>
    <row r="15" spans="1:9" ht="21" customHeight="1" x14ac:dyDescent="0.35">
      <c r="A15" s="145" t="s">
        <v>548</v>
      </c>
      <c r="B15" s="146">
        <v>9</v>
      </c>
      <c r="C15" s="147">
        <f>C16+C17</f>
        <v>76287459</v>
      </c>
      <c r="D15" s="147">
        <f t="shared" ref="D15:H15" si="2">D16+D17</f>
        <v>78798170</v>
      </c>
      <c r="E15" s="147">
        <f t="shared" si="2"/>
        <v>80800000</v>
      </c>
      <c r="F15" s="147">
        <f t="shared" si="2"/>
        <v>84500000</v>
      </c>
      <c r="G15" s="147">
        <f t="shared" si="2"/>
        <v>91000000</v>
      </c>
      <c r="H15" s="147">
        <f t="shared" si="2"/>
        <v>100000000</v>
      </c>
    </row>
    <row r="16" spans="1:9" ht="21" customHeight="1" x14ac:dyDescent="0.3">
      <c r="A16" s="148" t="s">
        <v>549</v>
      </c>
      <c r="B16" s="146">
        <v>10</v>
      </c>
      <c r="C16" s="149">
        <f>C10+C13</f>
        <v>50311273</v>
      </c>
      <c r="D16" s="149">
        <f t="shared" ref="D16:H17" si="3">D10+D13</f>
        <v>52145323</v>
      </c>
      <c r="E16" s="149">
        <f t="shared" si="3"/>
        <v>53300000</v>
      </c>
      <c r="F16" s="149">
        <f t="shared" si="3"/>
        <v>55000000</v>
      </c>
      <c r="G16" s="149">
        <f t="shared" si="3"/>
        <v>58990000</v>
      </c>
      <c r="H16" s="149">
        <f t="shared" si="3"/>
        <v>64985000</v>
      </c>
    </row>
    <row r="17" spans="1:9" ht="21" customHeight="1" x14ac:dyDescent="0.3">
      <c r="A17" s="148" t="s">
        <v>550</v>
      </c>
      <c r="B17" s="146">
        <v>11</v>
      </c>
      <c r="C17" s="149">
        <f>C11+C14</f>
        <v>25976186</v>
      </c>
      <c r="D17" s="149">
        <f t="shared" si="3"/>
        <v>26652847</v>
      </c>
      <c r="E17" s="149">
        <f t="shared" si="3"/>
        <v>27500000</v>
      </c>
      <c r="F17" s="149">
        <f t="shared" si="3"/>
        <v>29500000</v>
      </c>
      <c r="G17" s="149">
        <f t="shared" si="3"/>
        <v>32010000</v>
      </c>
      <c r="H17" s="149">
        <f t="shared" si="3"/>
        <v>35015000</v>
      </c>
    </row>
    <row r="18" spans="1:9" s="2" customFormat="1" ht="21" customHeight="1" x14ac:dyDescent="0.3">
      <c r="A18" s="144" t="s">
        <v>551</v>
      </c>
      <c r="B18" s="146">
        <v>12</v>
      </c>
      <c r="C18" s="147"/>
      <c r="D18" s="147"/>
      <c r="E18" s="147"/>
      <c r="F18" s="147"/>
      <c r="G18" s="147"/>
      <c r="H18" s="147"/>
    </row>
    <row r="19" spans="1:9" ht="21" customHeight="1" x14ac:dyDescent="0.35">
      <c r="A19" s="145" t="s">
        <v>544</v>
      </c>
      <c r="B19" s="146">
        <v>13</v>
      </c>
      <c r="C19" s="147">
        <f>C20+C21</f>
        <v>53660992</v>
      </c>
      <c r="D19" s="147">
        <f t="shared" ref="D19:H19" si="4">D20+D21</f>
        <v>55070483</v>
      </c>
      <c r="E19" s="147">
        <f t="shared" si="4"/>
        <v>57010000</v>
      </c>
      <c r="F19" s="147">
        <f t="shared" si="4"/>
        <v>58699000</v>
      </c>
      <c r="G19" s="147">
        <f t="shared" si="4"/>
        <v>63688000</v>
      </c>
      <c r="H19" s="147">
        <f t="shared" si="4"/>
        <v>69682000</v>
      </c>
      <c r="I19" s="1">
        <f>F19/D19</f>
        <v>1.0658885995243585</v>
      </c>
    </row>
    <row r="20" spans="1:9" ht="21" customHeight="1" x14ac:dyDescent="0.3">
      <c r="A20" s="148" t="s">
        <v>545</v>
      </c>
      <c r="B20" s="146">
        <v>14</v>
      </c>
      <c r="C20" s="149">
        <f>54450550-C21-C22</f>
        <v>46458669</v>
      </c>
      <c r="D20" s="149">
        <f>55850295-D21-D22</f>
        <v>47622887</v>
      </c>
      <c r="E20" s="149">
        <f>57800000-E21-E22</f>
        <v>49510000</v>
      </c>
      <c r="F20" s="149">
        <f>59500000-F21-F22</f>
        <v>51099000</v>
      </c>
      <c r="G20" s="149">
        <f>64500000-G21-G22</f>
        <v>55988000</v>
      </c>
      <c r="H20" s="149">
        <f>70500000-H21-H22</f>
        <v>61882000</v>
      </c>
    </row>
    <row r="21" spans="1:9" ht="21" customHeight="1" x14ac:dyDescent="0.3">
      <c r="A21" s="148" t="s">
        <v>546</v>
      </c>
      <c r="B21" s="146">
        <v>15</v>
      </c>
      <c r="C21" s="149">
        <v>7202323</v>
      </c>
      <c r="D21" s="149">
        <v>7447596</v>
      </c>
      <c r="E21" s="149">
        <v>7500000</v>
      </c>
      <c r="F21" s="149">
        <v>7600000</v>
      </c>
      <c r="G21" s="149">
        <v>7700000</v>
      </c>
      <c r="H21" s="149">
        <v>7800000</v>
      </c>
    </row>
    <row r="22" spans="1:9" ht="21" customHeight="1" x14ac:dyDescent="0.35">
      <c r="A22" s="145" t="s">
        <v>552</v>
      </c>
      <c r="B22" s="146">
        <v>16</v>
      </c>
      <c r="C22" s="147">
        <f>C23+C24</f>
        <v>789558</v>
      </c>
      <c r="D22" s="147">
        <f t="shared" ref="D22:H22" si="5">D23+D24</f>
        <v>779812</v>
      </c>
      <c r="E22" s="147">
        <f t="shared" si="5"/>
        <v>790000</v>
      </c>
      <c r="F22" s="147">
        <f t="shared" si="5"/>
        <v>801000</v>
      </c>
      <c r="G22" s="147">
        <f t="shared" si="5"/>
        <v>812000</v>
      </c>
      <c r="H22" s="147">
        <f t="shared" si="5"/>
        <v>818000</v>
      </c>
    </row>
    <row r="23" spans="1:9" s="2" customFormat="1" ht="21" customHeight="1" x14ac:dyDescent="0.3">
      <c r="A23" s="148" t="s">
        <v>545</v>
      </c>
      <c r="B23" s="146">
        <v>17</v>
      </c>
      <c r="C23" s="149">
        <f>789558-C24</f>
        <v>779195</v>
      </c>
      <c r="D23" s="149">
        <f>779812-D24</f>
        <v>750285</v>
      </c>
      <c r="E23" s="149">
        <v>760000</v>
      </c>
      <c r="F23" s="149">
        <v>770000</v>
      </c>
      <c r="G23" s="149">
        <v>780000</v>
      </c>
      <c r="H23" s="149">
        <v>785000</v>
      </c>
    </row>
    <row r="24" spans="1:9" s="2" customFormat="1" ht="21" customHeight="1" x14ac:dyDescent="0.3">
      <c r="A24" s="148" t="s">
        <v>546</v>
      </c>
      <c r="B24" s="146">
        <v>18</v>
      </c>
      <c r="C24" s="149">
        <v>10363</v>
      </c>
      <c r="D24" s="149">
        <v>29527</v>
      </c>
      <c r="E24" s="149">
        <v>30000</v>
      </c>
      <c r="F24" s="149">
        <v>31000</v>
      </c>
      <c r="G24" s="149">
        <v>32000</v>
      </c>
      <c r="H24" s="149">
        <v>33000</v>
      </c>
    </row>
    <row r="25" spans="1:9" s="2" customFormat="1" ht="21" customHeight="1" x14ac:dyDescent="0.35">
      <c r="A25" s="145" t="s">
        <v>548</v>
      </c>
      <c r="B25" s="146">
        <v>19</v>
      </c>
      <c r="C25" s="147">
        <f>C26+C27</f>
        <v>54450550</v>
      </c>
      <c r="D25" s="147">
        <f t="shared" ref="D25:H25" si="6">D26+D27</f>
        <v>55850295</v>
      </c>
      <c r="E25" s="147">
        <f t="shared" si="6"/>
        <v>57800000</v>
      </c>
      <c r="F25" s="147">
        <f t="shared" si="6"/>
        <v>59500000</v>
      </c>
      <c r="G25" s="147">
        <f t="shared" si="6"/>
        <v>64500000</v>
      </c>
      <c r="H25" s="147">
        <f t="shared" si="6"/>
        <v>70500000</v>
      </c>
    </row>
    <row r="26" spans="1:9" s="2" customFormat="1" ht="21" customHeight="1" x14ac:dyDescent="0.3">
      <c r="A26" s="148" t="s">
        <v>549</v>
      </c>
      <c r="B26" s="146">
        <v>20</v>
      </c>
      <c r="C26" s="149">
        <f>C20+C23</f>
        <v>47237864</v>
      </c>
      <c r="D26" s="149">
        <f t="shared" ref="D26:H27" si="7">D20+D23</f>
        <v>48373172</v>
      </c>
      <c r="E26" s="149">
        <f t="shared" si="7"/>
        <v>50270000</v>
      </c>
      <c r="F26" s="149">
        <f t="shared" si="7"/>
        <v>51869000</v>
      </c>
      <c r="G26" s="149">
        <f t="shared" si="7"/>
        <v>56768000</v>
      </c>
      <c r="H26" s="149">
        <f t="shared" si="7"/>
        <v>62667000</v>
      </c>
    </row>
    <row r="27" spans="1:9" s="2" customFormat="1" ht="21" customHeight="1" x14ac:dyDescent="0.3">
      <c r="A27" s="148" t="s">
        <v>550</v>
      </c>
      <c r="B27" s="146">
        <v>21</v>
      </c>
      <c r="C27" s="149">
        <f>C21+C24</f>
        <v>7212686</v>
      </c>
      <c r="D27" s="149">
        <f t="shared" si="7"/>
        <v>7477123</v>
      </c>
      <c r="E27" s="149">
        <f t="shared" si="7"/>
        <v>7530000</v>
      </c>
      <c r="F27" s="149">
        <f t="shared" si="7"/>
        <v>7631000</v>
      </c>
      <c r="G27" s="149">
        <f t="shared" si="7"/>
        <v>7732000</v>
      </c>
      <c r="H27" s="149">
        <f t="shared" si="7"/>
        <v>7833000</v>
      </c>
    </row>
    <row r="28" spans="1:9" s="2" customFormat="1" ht="21" customHeight="1" x14ac:dyDescent="0.3">
      <c r="A28" s="142" t="s">
        <v>553</v>
      </c>
      <c r="B28" s="143">
        <v>22</v>
      </c>
      <c r="C28" s="150"/>
      <c r="D28" s="150"/>
      <c r="E28" s="150"/>
      <c r="F28" s="150"/>
      <c r="G28" s="150"/>
      <c r="H28" s="150"/>
    </row>
    <row r="29" spans="1:9" s="2" customFormat="1" ht="21" customHeight="1" x14ac:dyDescent="0.3">
      <c r="A29" s="106" t="s">
        <v>554</v>
      </c>
      <c r="B29" s="143">
        <v>23</v>
      </c>
      <c r="C29" s="174">
        <v>110924</v>
      </c>
      <c r="D29" s="174">
        <v>222810</v>
      </c>
      <c r="E29" s="174">
        <v>111500</v>
      </c>
      <c r="F29" s="174">
        <v>223000</v>
      </c>
      <c r="G29" s="174">
        <v>223200</v>
      </c>
      <c r="H29" s="174">
        <v>223400</v>
      </c>
    </row>
    <row r="30" spans="1:9" s="2" customFormat="1" ht="21" customHeight="1" x14ac:dyDescent="0.3">
      <c r="A30" s="106" t="s">
        <v>555</v>
      </c>
      <c r="B30" s="143">
        <v>24</v>
      </c>
      <c r="C30" s="174">
        <v>67234</v>
      </c>
      <c r="D30" s="174">
        <v>134468</v>
      </c>
      <c r="E30" s="174">
        <v>70523</v>
      </c>
      <c r="F30" s="174">
        <v>141047</v>
      </c>
      <c r="G30" s="174">
        <v>141174</v>
      </c>
      <c r="H30" s="174">
        <v>141300</v>
      </c>
    </row>
    <row r="31" spans="1:9" s="2" customFormat="1" ht="21" customHeight="1" x14ac:dyDescent="0.3">
      <c r="A31" s="142" t="s">
        <v>556</v>
      </c>
      <c r="B31" s="143">
        <v>25</v>
      </c>
      <c r="C31" s="150"/>
      <c r="D31" s="150"/>
      <c r="E31" s="150"/>
      <c r="F31" s="150"/>
      <c r="G31" s="150"/>
      <c r="H31" s="150"/>
    </row>
    <row r="32" spans="1:9" ht="21" customHeight="1" x14ac:dyDescent="0.3">
      <c r="A32" s="106" t="s">
        <v>557</v>
      </c>
      <c r="B32" s="107">
        <v>26</v>
      </c>
      <c r="C32" s="141">
        <v>46194</v>
      </c>
      <c r="D32" s="141">
        <v>137819</v>
      </c>
      <c r="E32" s="141">
        <v>43444</v>
      </c>
      <c r="F32" s="141">
        <v>215245</v>
      </c>
      <c r="G32" s="141">
        <v>169447</v>
      </c>
      <c r="H32" s="141">
        <v>174632</v>
      </c>
    </row>
    <row r="36" spans="5:7" x14ac:dyDescent="0.3">
      <c r="E36" s="140"/>
      <c r="F36" s="140"/>
      <c r="G36" s="140"/>
    </row>
    <row r="37" spans="5:7" x14ac:dyDescent="0.3">
      <c r="E37" s="140"/>
    </row>
    <row r="38" spans="5:7" x14ac:dyDescent="0.3">
      <c r="E38" s="140"/>
    </row>
    <row r="39" spans="5:7" x14ac:dyDescent="0.3">
      <c r="E39" s="140"/>
    </row>
  </sheetData>
  <mergeCells count="9">
    <mergeCell ref="A1:H1"/>
    <mergeCell ref="A2:H2"/>
    <mergeCell ref="A3:H3"/>
    <mergeCell ref="A4:A5"/>
    <mergeCell ref="B4:B5"/>
    <mergeCell ref="C4:D4"/>
    <mergeCell ref="E4:F4"/>
    <mergeCell ref="G4:G5"/>
    <mergeCell ref="H4:H5"/>
  </mergeCells>
  <printOptions horizontalCentered="1"/>
  <pageMargins left="0.70866141732283472" right="0.70866141732283472" top="0.74803149606299213" bottom="0.74803149606299213" header="0.31496062992125984" footer="0.31496062992125984"/>
  <pageSetup paperSize="9" scale="93"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3"/>
  <sheetViews>
    <sheetView topLeftCell="A2" workbookViewId="0">
      <selection activeCell="N13" sqref="N13"/>
    </sheetView>
  </sheetViews>
  <sheetFormatPr defaultColWidth="9.33203125" defaultRowHeight="15.6" x14ac:dyDescent="0.3"/>
  <cols>
    <col min="1" max="1" width="5.33203125" style="67" customWidth="1"/>
    <col min="2" max="2" width="6.33203125" style="34" customWidth="1"/>
    <col min="3" max="3" width="8" style="34" customWidth="1"/>
    <col min="4" max="4" width="27" style="7" customWidth="1"/>
    <col min="5" max="5" width="6.109375" style="67" customWidth="1"/>
    <col min="6" max="6" width="5" style="67" customWidth="1"/>
    <col min="7" max="12" width="18.109375" style="7" customWidth="1"/>
    <col min="13" max="16384" width="9.33203125" style="7"/>
  </cols>
  <sheetData>
    <row r="1" spans="1:12" ht="39.75" hidden="1" customHeight="1" x14ac:dyDescent="0.3">
      <c r="A1" s="299" t="s">
        <v>22</v>
      </c>
      <c r="B1" s="299"/>
      <c r="C1" s="299"/>
      <c r="D1" s="299"/>
      <c r="E1" s="299"/>
      <c r="F1" s="299"/>
      <c r="G1" s="299"/>
      <c r="H1" s="299"/>
      <c r="I1" s="299"/>
      <c r="J1" s="299"/>
      <c r="K1" s="299"/>
      <c r="L1" s="299"/>
    </row>
    <row r="2" spans="1:12" ht="31.5" customHeight="1" x14ac:dyDescent="0.3">
      <c r="A2" s="300" t="s">
        <v>682</v>
      </c>
      <c r="B2" s="301"/>
      <c r="C2" s="301"/>
      <c r="D2" s="301"/>
      <c r="E2" s="301"/>
      <c r="F2" s="301"/>
      <c r="G2" s="301"/>
      <c r="H2" s="301"/>
      <c r="I2" s="301"/>
      <c r="J2" s="301"/>
      <c r="K2" s="301"/>
      <c r="L2" s="301"/>
    </row>
    <row r="3" spans="1:12" hidden="1" x14ac:dyDescent="0.3">
      <c r="A3" s="8"/>
      <c r="B3" s="9"/>
      <c r="C3" s="9"/>
      <c r="E3" s="10"/>
      <c r="F3" s="10"/>
      <c r="I3" s="11"/>
    </row>
    <row r="4" spans="1:12" x14ac:dyDescent="0.3">
      <c r="A4" s="12"/>
      <c r="B4" s="9"/>
      <c r="C4" s="9"/>
      <c r="E4" s="10"/>
      <c r="F4" s="10"/>
      <c r="I4" s="11"/>
    </row>
    <row r="5" spans="1:12" ht="24" customHeight="1" x14ac:dyDescent="0.3">
      <c r="A5" s="307" t="s">
        <v>5</v>
      </c>
      <c r="B5" s="307" t="s">
        <v>12</v>
      </c>
      <c r="C5" s="307"/>
      <c r="D5" s="307"/>
      <c r="E5" s="307" t="s">
        <v>11</v>
      </c>
      <c r="F5" s="307" t="s">
        <v>24</v>
      </c>
      <c r="G5" s="308" t="s">
        <v>19</v>
      </c>
      <c r="H5" s="308"/>
      <c r="I5" s="308" t="s">
        <v>20</v>
      </c>
      <c r="J5" s="308"/>
      <c r="K5" s="307" t="s">
        <v>563</v>
      </c>
      <c r="L5" s="307" t="s">
        <v>564</v>
      </c>
    </row>
    <row r="6" spans="1:12" ht="25.2" customHeight="1" x14ac:dyDescent="0.3">
      <c r="A6" s="307"/>
      <c r="B6" s="307"/>
      <c r="C6" s="307"/>
      <c r="D6" s="307"/>
      <c r="E6" s="307"/>
      <c r="F6" s="307"/>
      <c r="G6" s="6" t="s">
        <v>17</v>
      </c>
      <c r="H6" s="6" t="s">
        <v>18</v>
      </c>
      <c r="I6" s="6" t="s">
        <v>17</v>
      </c>
      <c r="J6" s="6" t="s">
        <v>18</v>
      </c>
      <c r="K6" s="307"/>
      <c r="L6" s="307"/>
    </row>
    <row r="7" spans="1:12" s="17" customFormat="1" x14ac:dyDescent="0.3">
      <c r="A7" s="15" t="s">
        <v>0</v>
      </c>
      <c r="B7" s="313" t="s">
        <v>1</v>
      </c>
      <c r="C7" s="313"/>
      <c r="D7" s="313"/>
      <c r="E7" s="16" t="s">
        <v>4</v>
      </c>
      <c r="F7" s="16" t="s">
        <v>93</v>
      </c>
      <c r="G7" s="16">
        <v>1</v>
      </c>
      <c r="H7" s="16">
        <v>2</v>
      </c>
      <c r="I7" s="16">
        <v>3</v>
      </c>
      <c r="J7" s="16">
        <v>4</v>
      </c>
      <c r="K7" s="16">
        <v>5</v>
      </c>
      <c r="L7" s="16">
        <v>6</v>
      </c>
    </row>
    <row r="8" spans="1:12" s="18" customFormat="1" x14ac:dyDescent="0.3">
      <c r="A8" s="15">
        <v>1</v>
      </c>
      <c r="B8" s="314" t="s">
        <v>6</v>
      </c>
      <c r="C8" s="314"/>
      <c r="D8" s="314"/>
      <c r="E8" s="15" t="s">
        <v>21</v>
      </c>
      <c r="F8" s="15"/>
      <c r="G8" s="15" t="s">
        <v>21</v>
      </c>
      <c r="H8" s="15" t="s">
        <v>21</v>
      </c>
      <c r="I8" s="15" t="s">
        <v>21</v>
      </c>
      <c r="J8" s="15" t="s">
        <v>21</v>
      </c>
      <c r="K8" s="15" t="s">
        <v>21</v>
      </c>
      <c r="L8" s="15" t="s">
        <v>21</v>
      </c>
    </row>
    <row r="9" spans="1:12" s="18" customFormat="1" x14ac:dyDescent="0.3">
      <c r="A9" s="15">
        <v>2</v>
      </c>
      <c r="B9" s="315" t="s">
        <v>94</v>
      </c>
      <c r="C9" s="315"/>
      <c r="D9" s="315"/>
      <c r="E9" s="15" t="s">
        <v>21</v>
      </c>
      <c r="F9" s="15"/>
      <c r="G9" s="15" t="s">
        <v>21</v>
      </c>
      <c r="H9" s="15" t="s">
        <v>21</v>
      </c>
      <c r="I9" s="15" t="s">
        <v>21</v>
      </c>
      <c r="J9" s="15" t="s">
        <v>21</v>
      </c>
      <c r="K9" s="15" t="s">
        <v>21</v>
      </c>
      <c r="L9" s="15" t="s">
        <v>21</v>
      </c>
    </row>
    <row r="10" spans="1:12" ht="18" customHeight="1" x14ac:dyDescent="0.3">
      <c r="A10" s="19">
        <v>3</v>
      </c>
      <c r="B10" s="316" t="s">
        <v>95</v>
      </c>
      <c r="C10" s="319" t="s">
        <v>96</v>
      </c>
      <c r="D10" s="21" t="s">
        <v>97</v>
      </c>
      <c r="E10" s="22" t="s">
        <v>98</v>
      </c>
      <c r="F10" s="23" t="s">
        <v>99</v>
      </c>
      <c r="G10" s="111">
        <v>29432.23</v>
      </c>
      <c r="H10" s="111">
        <v>29432.23</v>
      </c>
      <c r="I10" s="111">
        <v>29383</v>
      </c>
      <c r="J10" s="111">
        <v>29383</v>
      </c>
      <c r="K10" s="111">
        <v>29360</v>
      </c>
      <c r="L10" s="111">
        <v>29350</v>
      </c>
    </row>
    <row r="11" spans="1:12" ht="18" customHeight="1" x14ac:dyDescent="0.3">
      <c r="A11" s="24">
        <v>4</v>
      </c>
      <c r="B11" s="317"/>
      <c r="C11" s="319"/>
      <c r="D11" s="21" t="s">
        <v>100</v>
      </c>
      <c r="E11" s="25" t="s">
        <v>101</v>
      </c>
      <c r="F11" s="25" t="s">
        <v>102</v>
      </c>
      <c r="G11" s="112">
        <v>29387.83</v>
      </c>
      <c r="H11" s="112">
        <v>29387.83</v>
      </c>
      <c r="I11" s="112">
        <v>29383</v>
      </c>
      <c r="J11" s="112">
        <v>29383</v>
      </c>
      <c r="K11" s="112">
        <v>29360</v>
      </c>
      <c r="L11" s="112">
        <v>29350</v>
      </c>
    </row>
    <row r="12" spans="1:12" ht="46.8" x14ac:dyDescent="0.3">
      <c r="A12" s="24">
        <v>5</v>
      </c>
      <c r="B12" s="317"/>
      <c r="C12" s="319"/>
      <c r="D12" s="26" t="s">
        <v>103</v>
      </c>
      <c r="E12" s="25" t="s">
        <v>101</v>
      </c>
      <c r="F12" s="25" t="s">
        <v>104</v>
      </c>
      <c r="G12" s="112"/>
      <c r="H12" s="112"/>
      <c r="I12" s="112"/>
      <c r="J12" s="112"/>
      <c r="K12" s="112"/>
      <c r="L12" s="112"/>
    </row>
    <row r="13" spans="1:12" ht="18" customHeight="1" x14ac:dyDescent="0.3">
      <c r="A13" s="24">
        <v>6</v>
      </c>
      <c r="B13" s="317"/>
      <c r="C13" s="319"/>
      <c r="D13" s="27" t="s">
        <v>105</v>
      </c>
      <c r="E13" s="25" t="s">
        <v>101</v>
      </c>
      <c r="F13" s="25" t="s">
        <v>106</v>
      </c>
      <c r="G13" s="112"/>
      <c r="H13" s="112">
        <v>44.399999999997817</v>
      </c>
      <c r="I13" s="112"/>
      <c r="J13" s="112"/>
      <c r="K13" s="112"/>
      <c r="L13" s="112"/>
    </row>
    <row r="14" spans="1:12" ht="18" customHeight="1" x14ac:dyDescent="0.3">
      <c r="A14" s="24">
        <v>7</v>
      </c>
      <c r="B14" s="317"/>
      <c r="C14" s="319"/>
      <c r="D14" s="28" t="s">
        <v>107</v>
      </c>
      <c r="E14" s="25" t="s">
        <v>101</v>
      </c>
      <c r="F14" s="25" t="s">
        <v>108</v>
      </c>
      <c r="G14" s="112"/>
      <c r="H14" s="112"/>
      <c r="I14" s="112"/>
      <c r="J14" s="112"/>
      <c r="K14" s="112"/>
      <c r="L14" s="112"/>
    </row>
    <row r="15" spans="1:12" ht="31.2" x14ac:dyDescent="0.3">
      <c r="A15" s="29">
        <v>8</v>
      </c>
      <c r="B15" s="317"/>
      <c r="C15" s="319"/>
      <c r="D15" s="30" t="s">
        <v>109</v>
      </c>
      <c r="E15" s="31" t="s">
        <v>101</v>
      </c>
      <c r="F15" s="31" t="s">
        <v>110</v>
      </c>
      <c r="G15" s="114"/>
      <c r="H15" s="114"/>
      <c r="I15" s="114"/>
      <c r="J15" s="114"/>
      <c r="K15" s="114"/>
      <c r="L15" s="114"/>
    </row>
    <row r="16" spans="1:12" ht="18" customHeight="1" x14ac:dyDescent="0.3">
      <c r="A16" s="19">
        <v>9</v>
      </c>
      <c r="B16" s="317"/>
      <c r="C16" s="320" t="s">
        <v>111</v>
      </c>
      <c r="D16" s="32" t="s">
        <v>97</v>
      </c>
      <c r="E16" s="22" t="s">
        <v>98</v>
      </c>
      <c r="F16" s="33" t="s">
        <v>112</v>
      </c>
      <c r="G16" s="111"/>
      <c r="H16" s="111">
        <v>23210.11</v>
      </c>
      <c r="I16" s="111"/>
      <c r="J16" s="111">
        <v>23180</v>
      </c>
      <c r="K16" s="111">
        <v>23150</v>
      </c>
      <c r="L16" s="111">
        <v>23140</v>
      </c>
    </row>
    <row r="17" spans="1:12" ht="18" customHeight="1" x14ac:dyDescent="0.3">
      <c r="A17" s="24">
        <v>10</v>
      </c>
      <c r="B17" s="317"/>
      <c r="C17" s="319"/>
      <c r="D17" s="21" t="s">
        <v>100</v>
      </c>
      <c r="E17" s="25" t="s">
        <v>101</v>
      </c>
      <c r="F17" s="25" t="s">
        <v>113</v>
      </c>
      <c r="G17" s="112"/>
      <c r="H17" s="112">
        <v>23208.11</v>
      </c>
      <c r="I17" s="112"/>
      <c r="J17" s="112">
        <v>23180</v>
      </c>
      <c r="K17" s="112">
        <v>23150</v>
      </c>
      <c r="L17" s="112">
        <v>23140</v>
      </c>
    </row>
    <row r="18" spans="1:12" ht="46.8" x14ac:dyDescent="0.3">
      <c r="A18" s="24">
        <v>11</v>
      </c>
      <c r="B18" s="317"/>
      <c r="C18" s="319"/>
      <c r="D18" s="26" t="s">
        <v>103</v>
      </c>
      <c r="E18" s="25" t="s">
        <v>101</v>
      </c>
      <c r="F18" s="25" t="s">
        <v>114</v>
      </c>
      <c r="G18" s="112"/>
      <c r="H18" s="112"/>
      <c r="I18" s="112"/>
      <c r="J18" s="112"/>
      <c r="K18" s="112"/>
      <c r="L18" s="112"/>
    </row>
    <row r="19" spans="1:12" ht="18" customHeight="1" x14ac:dyDescent="0.3">
      <c r="A19" s="24">
        <v>12</v>
      </c>
      <c r="B19" s="317"/>
      <c r="C19" s="319"/>
      <c r="D19" s="27" t="s">
        <v>105</v>
      </c>
      <c r="E19" s="25" t="s">
        <v>101</v>
      </c>
      <c r="F19" s="25" t="s">
        <v>115</v>
      </c>
      <c r="G19" s="112"/>
      <c r="H19" s="112">
        <v>2</v>
      </c>
      <c r="I19" s="112"/>
      <c r="J19" s="112"/>
      <c r="K19" s="112"/>
      <c r="L19" s="112"/>
    </row>
    <row r="20" spans="1:12" ht="18" customHeight="1" x14ac:dyDescent="0.3">
      <c r="A20" s="24">
        <v>13</v>
      </c>
      <c r="B20" s="317"/>
      <c r="C20" s="319"/>
      <c r="D20" s="28" t="s">
        <v>107</v>
      </c>
      <c r="E20" s="25" t="s">
        <v>101</v>
      </c>
      <c r="F20" s="25" t="s">
        <v>116</v>
      </c>
      <c r="G20" s="112"/>
      <c r="H20" s="112"/>
      <c r="I20" s="112"/>
      <c r="J20" s="112"/>
      <c r="K20" s="112"/>
      <c r="L20" s="112"/>
    </row>
    <row r="21" spans="1:12" ht="31.2" x14ac:dyDescent="0.3">
      <c r="A21" s="29">
        <v>14</v>
      </c>
      <c r="B21" s="317"/>
      <c r="C21" s="321"/>
      <c r="D21" s="30" t="s">
        <v>109</v>
      </c>
      <c r="E21" s="31" t="s">
        <v>101</v>
      </c>
      <c r="F21" s="31" t="s">
        <v>117</v>
      </c>
      <c r="G21" s="114"/>
      <c r="H21" s="114"/>
      <c r="I21" s="114"/>
      <c r="J21" s="114"/>
      <c r="K21" s="114"/>
      <c r="L21" s="114"/>
    </row>
    <row r="22" spans="1:12" ht="18.899999999999999" customHeight="1" x14ac:dyDescent="0.3">
      <c r="A22" s="19">
        <v>15</v>
      </c>
      <c r="B22" s="317"/>
      <c r="C22" s="320" t="s">
        <v>118</v>
      </c>
      <c r="D22" s="32" t="s">
        <v>97</v>
      </c>
      <c r="E22" s="22" t="s">
        <v>98</v>
      </c>
      <c r="F22" s="33" t="s">
        <v>119</v>
      </c>
      <c r="G22" s="111"/>
      <c r="H22" s="111"/>
      <c r="I22" s="111"/>
      <c r="J22" s="111"/>
      <c r="K22" s="111"/>
      <c r="L22" s="111"/>
    </row>
    <row r="23" spans="1:12" ht="18.899999999999999" customHeight="1" x14ac:dyDescent="0.3">
      <c r="A23" s="24">
        <v>16</v>
      </c>
      <c r="B23" s="317"/>
      <c r="C23" s="319"/>
      <c r="D23" s="21" t="s">
        <v>100</v>
      </c>
      <c r="E23" s="25" t="s">
        <v>101</v>
      </c>
      <c r="F23" s="25" t="s">
        <v>120</v>
      </c>
      <c r="G23" s="112"/>
      <c r="H23" s="112"/>
      <c r="I23" s="112"/>
      <c r="J23" s="112"/>
      <c r="K23" s="112"/>
      <c r="L23" s="112"/>
    </row>
    <row r="24" spans="1:12" ht="46.8" x14ac:dyDescent="0.3">
      <c r="A24" s="24">
        <v>17</v>
      </c>
      <c r="B24" s="317"/>
      <c r="C24" s="319"/>
      <c r="D24" s="26" t="s">
        <v>103</v>
      </c>
      <c r="E24" s="25" t="s">
        <v>101</v>
      </c>
      <c r="F24" s="25" t="s">
        <v>121</v>
      </c>
      <c r="G24" s="112"/>
      <c r="H24" s="112"/>
      <c r="I24" s="112"/>
      <c r="J24" s="112"/>
      <c r="K24" s="112"/>
      <c r="L24" s="112"/>
    </row>
    <row r="25" spans="1:12" ht="18.899999999999999" customHeight="1" x14ac:dyDescent="0.3">
      <c r="A25" s="24">
        <v>18</v>
      </c>
      <c r="B25" s="317"/>
      <c r="C25" s="319"/>
      <c r="D25" s="27" t="s">
        <v>105</v>
      </c>
      <c r="E25" s="25" t="s">
        <v>101</v>
      </c>
      <c r="F25" s="25" t="s">
        <v>122</v>
      </c>
      <c r="G25" s="112"/>
      <c r="H25" s="112"/>
      <c r="I25" s="112"/>
      <c r="J25" s="112"/>
      <c r="K25" s="112"/>
      <c r="L25" s="112"/>
    </row>
    <row r="26" spans="1:12" ht="18.899999999999999" customHeight="1" x14ac:dyDescent="0.3">
      <c r="A26" s="24">
        <v>19</v>
      </c>
      <c r="B26" s="317"/>
      <c r="C26" s="319"/>
      <c r="D26" s="28" t="s">
        <v>107</v>
      </c>
      <c r="E26" s="25" t="s">
        <v>101</v>
      </c>
      <c r="F26" s="25" t="s">
        <v>123</v>
      </c>
      <c r="G26" s="112"/>
      <c r="H26" s="112"/>
      <c r="I26" s="112"/>
      <c r="J26" s="112"/>
      <c r="K26" s="112"/>
      <c r="L26" s="112"/>
    </row>
    <row r="27" spans="1:12" ht="31.2" x14ac:dyDescent="0.3">
      <c r="A27" s="29">
        <v>20</v>
      </c>
      <c r="B27" s="317"/>
      <c r="C27" s="321"/>
      <c r="D27" s="30" t="s">
        <v>109</v>
      </c>
      <c r="E27" s="31" t="s">
        <v>101</v>
      </c>
      <c r="F27" s="31" t="s">
        <v>124</v>
      </c>
      <c r="G27" s="114"/>
      <c r="H27" s="114"/>
      <c r="I27" s="114"/>
      <c r="J27" s="114"/>
      <c r="K27" s="114"/>
      <c r="L27" s="114"/>
    </row>
    <row r="28" spans="1:12" ht="18.899999999999999" customHeight="1" x14ac:dyDescent="0.3">
      <c r="A28" s="19">
        <v>21</v>
      </c>
      <c r="B28" s="317"/>
      <c r="C28" s="320" t="s">
        <v>125</v>
      </c>
      <c r="D28" s="32" t="s">
        <v>97</v>
      </c>
      <c r="E28" s="22" t="s">
        <v>98</v>
      </c>
      <c r="F28" s="33" t="s">
        <v>126</v>
      </c>
      <c r="G28" s="111"/>
      <c r="H28" s="111">
        <v>377</v>
      </c>
      <c r="I28" s="111"/>
      <c r="J28" s="111">
        <v>370</v>
      </c>
      <c r="K28" s="111">
        <v>350</v>
      </c>
      <c r="L28" s="111">
        <v>340</v>
      </c>
    </row>
    <row r="29" spans="1:12" ht="18.899999999999999" customHeight="1" x14ac:dyDescent="0.3">
      <c r="A29" s="24">
        <v>22</v>
      </c>
      <c r="B29" s="317"/>
      <c r="C29" s="319"/>
      <c r="D29" s="21" t="s">
        <v>100</v>
      </c>
      <c r="E29" s="25" t="s">
        <v>101</v>
      </c>
      <c r="F29" s="25" t="s">
        <v>127</v>
      </c>
      <c r="G29" s="112"/>
      <c r="H29" s="112">
        <v>377</v>
      </c>
      <c r="I29" s="112"/>
      <c r="J29" s="112">
        <v>370</v>
      </c>
      <c r="K29" s="112">
        <v>350</v>
      </c>
      <c r="L29" s="112">
        <v>340</v>
      </c>
    </row>
    <row r="30" spans="1:12" ht="46.8" x14ac:dyDescent="0.3">
      <c r="A30" s="24">
        <v>23</v>
      </c>
      <c r="B30" s="317"/>
      <c r="C30" s="319"/>
      <c r="D30" s="26" t="s">
        <v>103</v>
      </c>
      <c r="E30" s="25" t="s">
        <v>101</v>
      </c>
      <c r="F30" s="25" t="s">
        <v>128</v>
      </c>
      <c r="G30" s="112"/>
      <c r="H30" s="112"/>
      <c r="I30" s="112"/>
      <c r="J30" s="112"/>
      <c r="K30" s="112"/>
      <c r="L30" s="112"/>
    </row>
    <row r="31" spans="1:12" ht="18.899999999999999" customHeight="1" x14ac:dyDescent="0.3">
      <c r="A31" s="24">
        <v>24</v>
      </c>
      <c r="B31" s="317"/>
      <c r="C31" s="319" t="s">
        <v>129</v>
      </c>
      <c r="D31" s="27" t="s">
        <v>105</v>
      </c>
      <c r="E31" s="25" t="s">
        <v>101</v>
      </c>
      <c r="F31" s="25" t="s">
        <v>130</v>
      </c>
      <c r="G31" s="112"/>
      <c r="H31" s="112"/>
      <c r="I31" s="112"/>
      <c r="J31" s="112"/>
      <c r="K31" s="112"/>
      <c r="L31" s="112"/>
    </row>
    <row r="32" spans="1:12" ht="18.899999999999999" customHeight="1" x14ac:dyDescent="0.3">
      <c r="A32" s="24">
        <v>25</v>
      </c>
      <c r="B32" s="317"/>
      <c r="C32" s="319"/>
      <c r="D32" s="28" t="s">
        <v>107</v>
      </c>
      <c r="E32" s="25" t="s">
        <v>101</v>
      </c>
      <c r="F32" s="25" t="s">
        <v>131</v>
      </c>
      <c r="G32" s="112"/>
      <c r="H32" s="112"/>
      <c r="I32" s="112"/>
      <c r="J32" s="112"/>
      <c r="K32" s="112"/>
      <c r="L32" s="112"/>
    </row>
    <row r="33" spans="1:12" ht="31.2" x14ac:dyDescent="0.3">
      <c r="A33" s="29">
        <v>26</v>
      </c>
      <c r="B33" s="318"/>
      <c r="C33" s="321"/>
      <c r="D33" s="30" t="s">
        <v>109</v>
      </c>
      <c r="E33" s="31" t="s">
        <v>101</v>
      </c>
      <c r="F33" s="31" t="s">
        <v>132</v>
      </c>
      <c r="G33" s="114"/>
      <c r="H33" s="114"/>
      <c r="I33" s="114"/>
      <c r="J33" s="114"/>
      <c r="K33" s="114"/>
      <c r="L33" s="114"/>
    </row>
    <row r="34" spans="1:12" ht="18.899999999999999" customHeight="1" x14ac:dyDescent="0.3">
      <c r="A34" s="19">
        <v>27</v>
      </c>
      <c r="B34" s="322" t="s">
        <v>133</v>
      </c>
      <c r="C34" s="323"/>
      <c r="D34" s="32" t="s">
        <v>97</v>
      </c>
      <c r="E34" s="22" t="s">
        <v>98</v>
      </c>
      <c r="F34" s="33" t="s">
        <v>134</v>
      </c>
      <c r="G34" s="111">
        <v>3920.13</v>
      </c>
      <c r="H34" s="111">
        <v>4457.28</v>
      </c>
      <c r="I34" s="111">
        <v>4060</v>
      </c>
      <c r="J34" s="111">
        <v>4510</v>
      </c>
      <c r="K34" s="111">
        <v>4515</v>
      </c>
      <c r="L34" s="111">
        <v>4520</v>
      </c>
    </row>
    <row r="35" spans="1:12" ht="18.899999999999999" customHeight="1" x14ac:dyDescent="0.3">
      <c r="A35" s="24">
        <v>28</v>
      </c>
      <c r="B35" s="324"/>
      <c r="C35" s="325"/>
      <c r="D35" s="21" t="s">
        <v>100</v>
      </c>
      <c r="E35" s="25" t="s">
        <v>101</v>
      </c>
      <c r="F35" s="25" t="s">
        <v>135</v>
      </c>
      <c r="G35" s="112">
        <v>3917.63</v>
      </c>
      <c r="H35" s="112">
        <v>4457.28</v>
      </c>
      <c r="I35" s="112">
        <v>4060</v>
      </c>
      <c r="J35" s="112">
        <v>4510</v>
      </c>
      <c r="K35" s="112">
        <v>4514</v>
      </c>
      <c r="L35" s="112">
        <v>4520</v>
      </c>
    </row>
    <row r="36" spans="1:12" ht="46.8" x14ac:dyDescent="0.3">
      <c r="A36" s="24">
        <v>29</v>
      </c>
      <c r="B36" s="324"/>
      <c r="C36" s="325"/>
      <c r="D36" s="26" t="s">
        <v>103</v>
      </c>
      <c r="E36" s="25" t="s">
        <v>14</v>
      </c>
      <c r="F36" s="25" t="s">
        <v>136</v>
      </c>
      <c r="G36" s="112">
        <v>119</v>
      </c>
      <c r="H36" s="112">
        <v>119</v>
      </c>
      <c r="I36" s="112"/>
      <c r="J36" s="112"/>
      <c r="K36" s="112"/>
      <c r="L36" s="112"/>
    </row>
    <row r="37" spans="1:12" ht="18.899999999999999" customHeight="1" x14ac:dyDescent="0.3">
      <c r="A37" s="24">
        <v>30</v>
      </c>
      <c r="B37" s="324"/>
      <c r="C37" s="325"/>
      <c r="D37" s="27" t="s">
        <v>105</v>
      </c>
      <c r="E37" s="25" t="s">
        <v>101</v>
      </c>
      <c r="F37" s="25" t="s">
        <v>137</v>
      </c>
      <c r="G37" s="112">
        <v>119</v>
      </c>
      <c r="H37" s="112">
        <v>119</v>
      </c>
      <c r="I37" s="112"/>
      <c r="J37" s="112"/>
      <c r="K37" s="112"/>
      <c r="L37" s="112"/>
    </row>
    <row r="38" spans="1:12" ht="18.899999999999999" customHeight="1" x14ac:dyDescent="0.3">
      <c r="A38" s="24">
        <v>31</v>
      </c>
      <c r="B38" s="324"/>
      <c r="C38" s="325"/>
      <c r="D38" s="28" t="s">
        <v>107</v>
      </c>
      <c r="E38" s="25" t="s">
        <v>101</v>
      </c>
      <c r="F38" s="25" t="s">
        <v>138</v>
      </c>
      <c r="G38" s="112"/>
      <c r="H38" s="112"/>
      <c r="I38" s="112"/>
      <c r="J38" s="112"/>
      <c r="K38" s="112"/>
      <c r="L38" s="112"/>
    </row>
    <row r="39" spans="1:12" ht="31.2" x14ac:dyDescent="0.3">
      <c r="A39" s="29">
        <v>32</v>
      </c>
      <c r="B39" s="326"/>
      <c r="C39" s="327"/>
      <c r="D39" s="30" t="s">
        <v>109</v>
      </c>
      <c r="E39" s="31" t="s">
        <v>101</v>
      </c>
      <c r="F39" s="31" t="s">
        <v>139</v>
      </c>
      <c r="G39" s="114"/>
      <c r="H39" s="114"/>
      <c r="I39" s="114"/>
      <c r="J39" s="114"/>
      <c r="K39" s="114"/>
      <c r="L39" s="114"/>
    </row>
    <row r="40" spans="1:12" s="34" customFormat="1" ht="18.899999999999999" customHeight="1" x14ac:dyDescent="0.3">
      <c r="A40" s="19">
        <v>33</v>
      </c>
      <c r="B40" s="322" t="s">
        <v>140</v>
      </c>
      <c r="C40" s="323"/>
      <c r="D40" s="32" t="s">
        <v>97</v>
      </c>
      <c r="E40" s="22" t="s">
        <v>98</v>
      </c>
      <c r="F40" s="33" t="s">
        <v>141</v>
      </c>
      <c r="G40" s="116"/>
      <c r="H40" s="116">
        <v>6724.83</v>
      </c>
      <c r="I40" s="116"/>
      <c r="J40" s="116">
        <v>6730</v>
      </c>
      <c r="K40" s="116">
        <v>6750</v>
      </c>
      <c r="L40" s="116">
        <v>6780</v>
      </c>
    </row>
    <row r="41" spans="1:12" s="34" customFormat="1" ht="18.899999999999999" customHeight="1" x14ac:dyDescent="0.3">
      <c r="A41" s="24">
        <v>34</v>
      </c>
      <c r="B41" s="324"/>
      <c r="C41" s="325"/>
      <c r="D41" s="21" t="s">
        <v>100</v>
      </c>
      <c r="E41" s="25" t="s">
        <v>101</v>
      </c>
      <c r="F41" s="25" t="s">
        <v>142</v>
      </c>
      <c r="G41" s="117"/>
      <c r="H41" s="117">
        <v>6724.83</v>
      </c>
      <c r="I41" s="117"/>
      <c r="J41" s="117">
        <v>6730</v>
      </c>
      <c r="K41" s="117">
        <v>6750</v>
      </c>
      <c r="L41" s="117">
        <v>6780</v>
      </c>
    </row>
    <row r="42" spans="1:12" s="34" customFormat="1" ht="46.8" x14ac:dyDescent="0.3">
      <c r="A42" s="24">
        <v>35</v>
      </c>
      <c r="B42" s="324"/>
      <c r="C42" s="325"/>
      <c r="D42" s="26" t="s">
        <v>103</v>
      </c>
      <c r="E42" s="25" t="s">
        <v>101</v>
      </c>
      <c r="F42" s="25" t="s">
        <v>143</v>
      </c>
      <c r="G42" s="117"/>
      <c r="H42" s="117">
        <v>3</v>
      </c>
      <c r="I42" s="117"/>
      <c r="J42" s="117">
        <v>5</v>
      </c>
      <c r="K42" s="117"/>
      <c r="L42" s="117"/>
    </row>
    <row r="43" spans="1:12" s="34" customFormat="1" ht="18.899999999999999" customHeight="1" x14ac:dyDescent="0.3">
      <c r="A43" s="24">
        <v>36</v>
      </c>
      <c r="B43" s="324"/>
      <c r="C43" s="325"/>
      <c r="D43" s="27" t="s">
        <v>105</v>
      </c>
      <c r="E43" s="25" t="s">
        <v>101</v>
      </c>
      <c r="F43" s="25" t="s">
        <v>144</v>
      </c>
      <c r="G43" s="117"/>
      <c r="H43" s="117"/>
      <c r="I43" s="117"/>
      <c r="J43" s="117"/>
      <c r="K43" s="117"/>
      <c r="L43" s="117"/>
    </row>
    <row r="44" spans="1:12" s="34" customFormat="1" ht="18.899999999999999" customHeight="1" x14ac:dyDescent="0.3">
      <c r="A44" s="24">
        <v>37</v>
      </c>
      <c r="B44" s="324"/>
      <c r="C44" s="325"/>
      <c r="D44" s="28" t="s">
        <v>107</v>
      </c>
      <c r="E44" s="25" t="s">
        <v>101</v>
      </c>
      <c r="F44" s="25" t="s">
        <v>145</v>
      </c>
      <c r="G44" s="117"/>
      <c r="H44" s="117">
        <v>3</v>
      </c>
      <c r="I44" s="117"/>
      <c r="J44" s="117">
        <v>5</v>
      </c>
      <c r="K44" s="117"/>
      <c r="L44" s="117"/>
    </row>
    <row r="45" spans="1:12" s="34" customFormat="1" ht="31.2" x14ac:dyDescent="0.3">
      <c r="A45" s="29">
        <v>38</v>
      </c>
      <c r="B45" s="326"/>
      <c r="C45" s="327"/>
      <c r="D45" s="30" t="s">
        <v>109</v>
      </c>
      <c r="E45" s="31" t="s">
        <v>101</v>
      </c>
      <c r="F45" s="31" t="s">
        <v>146</v>
      </c>
      <c r="G45" s="119"/>
      <c r="H45" s="119"/>
      <c r="I45" s="119"/>
      <c r="J45" s="119"/>
      <c r="K45" s="119"/>
      <c r="L45" s="119"/>
    </row>
    <row r="46" spans="1:12" ht="18.899999999999999" customHeight="1" x14ac:dyDescent="0.3">
      <c r="A46" s="19">
        <v>39</v>
      </c>
      <c r="B46" s="328" t="s">
        <v>147</v>
      </c>
      <c r="C46" s="329"/>
      <c r="D46" s="32" t="s">
        <v>97</v>
      </c>
      <c r="E46" s="22" t="s">
        <v>98</v>
      </c>
      <c r="F46" s="33" t="s">
        <v>148</v>
      </c>
      <c r="G46" s="111"/>
      <c r="H46" s="111">
        <v>164.63</v>
      </c>
      <c r="I46" s="111"/>
      <c r="J46" s="111">
        <v>160</v>
      </c>
      <c r="K46" s="111">
        <v>160</v>
      </c>
      <c r="L46" s="111">
        <v>158</v>
      </c>
    </row>
    <row r="47" spans="1:12" ht="18.899999999999999" customHeight="1" x14ac:dyDescent="0.3">
      <c r="A47" s="24">
        <v>40</v>
      </c>
      <c r="B47" s="330"/>
      <c r="C47" s="331"/>
      <c r="D47" s="21" t="s">
        <v>100</v>
      </c>
      <c r="E47" s="25" t="s">
        <v>101</v>
      </c>
      <c r="F47" s="25" t="s">
        <v>149</v>
      </c>
      <c r="G47" s="112"/>
      <c r="H47" s="112">
        <v>164.63</v>
      </c>
      <c r="I47" s="112"/>
      <c r="J47" s="112">
        <v>160</v>
      </c>
      <c r="K47" s="112">
        <v>160</v>
      </c>
      <c r="L47" s="112">
        <v>158</v>
      </c>
    </row>
    <row r="48" spans="1:12" ht="46.8" x14ac:dyDescent="0.3">
      <c r="A48" s="24">
        <v>41</v>
      </c>
      <c r="B48" s="330"/>
      <c r="C48" s="331"/>
      <c r="D48" s="26" t="s">
        <v>103</v>
      </c>
      <c r="E48" s="25" t="s">
        <v>14</v>
      </c>
      <c r="F48" s="25" t="s">
        <v>150</v>
      </c>
      <c r="G48" s="112"/>
      <c r="H48" s="112"/>
      <c r="I48" s="112"/>
      <c r="J48" s="112"/>
      <c r="K48" s="112"/>
      <c r="L48" s="112"/>
    </row>
    <row r="49" spans="1:12" ht="18.899999999999999" customHeight="1" x14ac:dyDescent="0.3">
      <c r="A49" s="24">
        <v>42</v>
      </c>
      <c r="B49" s="330"/>
      <c r="C49" s="331"/>
      <c r="D49" s="27" t="s">
        <v>105</v>
      </c>
      <c r="E49" s="25" t="s">
        <v>101</v>
      </c>
      <c r="F49" s="25" t="s">
        <v>151</v>
      </c>
      <c r="G49" s="112"/>
      <c r="H49" s="112"/>
      <c r="I49" s="112"/>
      <c r="J49" s="112"/>
      <c r="K49" s="112"/>
      <c r="L49" s="112"/>
    </row>
    <row r="50" spans="1:12" ht="18.899999999999999" customHeight="1" x14ac:dyDescent="0.3">
      <c r="A50" s="24">
        <v>43</v>
      </c>
      <c r="B50" s="330"/>
      <c r="C50" s="331"/>
      <c r="D50" s="28" t="s">
        <v>107</v>
      </c>
      <c r="E50" s="25" t="s">
        <v>101</v>
      </c>
      <c r="F50" s="25" t="s">
        <v>152</v>
      </c>
      <c r="G50" s="112"/>
      <c r="H50" s="112"/>
      <c r="I50" s="112"/>
      <c r="J50" s="112"/>
      <c r="K50" s="112"/>
      <c r="L50" s="112"/>
    </row>
    <row r="51" spans="1:12" ht="31.2" x14ac:dyDescent="0.3">
      <c r="A51" s="29">
        <v>44</v>
      </c>
      <c r="B51" s="332"/>
      <c r="C51" s="333"/>
      <c r="D51" s="30" t="s">
        <v>109</v>
      </c>
      <c r="E51" s="31" t="s">
        <v>101</v>
      </c>
      <c r="F51" s="31" t="s">
        <v>153</v>
      </c>
      <c r="G51" s="114"/>
      <c r="H51" s="114"/>
      <c r="I51" s="114"/>
      <c r="J51" s="114"/>
      <c r="K51" s="114"/>
      <c r="L51" s="114"/>
    </row>
    <row r="52" spans="1:12" ht="18.899999999999999" customHeight="1" x14ac:dyDescent="0.3">
      <c r="A52" s="19">
        <v>45</v>
      </c>
      <c r="B52" s="334" t="s">
        <v>154</v>
      </c>
      <c r="C52" s="335"/>
      <c r="D52" s="32" t="s">
        <v>97</v>
      </c>
      <c r="E52" s="22" t="s">
        <v>98</v>
      </c>
      <c r="F52" s="33" t="s">
        <v>155</v>
      </c>
      <c r="G52" s="111">
        <v>4246.58</v>
      </c>
      <c r="H52" s="111">
        <v>6001.03</v>
      </c>
      <c r="I52" s="111">
        <v>4250</v>
      </c>
      <c r="J52" s="111">
        <v>6100</v>
      </c>
      <c r="K52" s="111">
        <v>6130</v>
      </c>
      <c r="L52" s="111">
        <v>6150</v>
      </c>
    </row>
    <row r="53" spans="1:12" ht="18.899999999999999" customHeight="1" x14ac:dyDescent="0.3">
      <c r="A53" s="24">
        <v>46</v>
      </c>
      <c r="B53" s="336"/>
      <c r="C53" s="337"/>
      <c r="D53" s="21" t="s">
        <v>100</v>
      </c>
      <c r="E53" s="25" t="s">
        <v>101</v>
      </c>
      <c r="F53" s="25" t="s">
        <v>156</v>
      </c>
      <c r="G53" s="112">
        <v>4246.58</v>
      </c>
      <c r="H53" s="112">
        <v>6001.03</v>
      </c>
      <c r="I53" s="112">
        <v>4250</v>
      </c>
      <c r="J53" s="112">
        <v>6100</v>
      </c>
      <c r="K53" s="112">
        <v>6130</v>
      </c>
      <c r="L53" s="112">
        <v>6150</v>
      </c>
    </row>
    <row r="54" spans="1:12" ht="46.8" x14ac:dyDescent="0.3">
      <c r="A54" s="24">
        <v>47</v>
      </c>
      <c r="B54" s="336"/>
      <c r="C54" s="337"/>
      <c r="D54" s="26" t="s">
        <v>103</v>
      </c>
      <c r="E54" s="25" t="s">
        <v>101</v>
      </c>
      <c r="F54" s="25" t="s">
        <v>157</v>
      </c>
      <c r="G54" s="112"/>
      <c r="H54" s="112"/>
      <c r="I54" s="112"/>
      <c r="J54" s="112"/>
      <c r="K54" s="112"/>
      <c r="L54" s="112"/>
    </row>
    <row r="55" spans="1:12" ht="18.899999999999999" customHeight="1" x14ac:dyDescent="0.3">
      <c r="A55" s="24">
        <v>48</v>
      </c>
      <c r="B55" s="336"/>
      <c r="C55" s="337"/>
      <c r="D55" s="27" t="s">
        <v>105</v>
      </c>
      <c r="E55" s="25" t="s">
        <v>101</v>
      </c>
      <c r="F55" s="25" t="s">
        <v>158</v>
      </c>
      <c r="G55" s="112"/>
      <c r="H55" s="112">
        <v>114.40000000000055</v>
      </c>
      <c r="I55" s="112"/>
      <c r="J55" s="112"/>
      <c r="K55" s="112"/>
      <c r="L55" s="112"/>
    </row>
    <row r="56" spans="1:12" ht="18.899999999999999" customHeight="1" x14ac:dyDescent="0.3">
      <c r="A56" s="24">
        <v>49</v>
      </c>
      <c r="B56" s="336"/>
      <c r="C56" s="337"/>
      <c r="D56" s="28" t="s">
        <v>107</v>
      </c>
      <c r="E56" s="35" t="s">
        <v>101</v>
      </c>
      <c r="F56" s="25" t="s">
        <v>159</v>
      </c>
      <c r="G56" s="113"/>
      <c r="H56" s="113"/>
      <c r="I56" s="113"/>
      <c r="J56" s="113"/>
      <c r="K56" s="113"/>
      <c r="L56" s="113"/>
    </row>
    <row r="57" spans="1:12" ht="31.2" x14ac:dyDescent="0.3">
      <c r="A57" s="29">
        <v>50</v>
      </c>
      <c r="B57" s="338"/>
      <c r="C57" s="339"/>
      <c r="D57" s="30" t="s">
        <v>109</v>
      </c>
      <c r="E57" s="31"/>
      <c r="F57" s="31" t="s">
        <v>160</v>
      </c>
      <c r="G57" s="114"/>
      <c r="H57" s="114"/>
      <c r="I57" s="114"/>
      <c r="J57" s="114"/>
      <c r="K57" s="114"/>
      <c r="L57" s="114"/>
    </row>
    <row r="58" spans="1:12" ht="30" customHeight="1" x14ac:dyDescent="0.3">
      <c r="A58" s="19">
        <v>51</v>
      </c>
      <c r="B58" s="309" t="s">
        <v>161</v>
      </c>
      <c r="C58" s="309"/>
      <c r="D58" s="32" t="s">
        <v>97</v>
      </c>
      <c r="E58" s="22" t="s">
        <v>98</v>
      </c>
      <c r="F58" s="33" t="s">
        <v>162</v>
      </c>
      <c r="G58" s="111">
        <v>103</v>
      </c>
      <c r="H58" s="111">
        <v>128.92000000000002</v>
      </c>
      <c r="I58" s="111">
        <v>104</v>
      </c>
      <c r="J58" s="111">
        <v>132</v>
      </c>
      <c r="K58" s="111">
        <v>135</v>
      </c>
      <c r="L58" s="111">
        <v>136</v>
      </c>
    </row>
    <row r="59" spans="1:12" ht="30" customHeight="1" x14ac:dyDescent="0.3">
      <c r="A59" s="24">
        <v>52</v>
      </c>
      <c r="B59" s="310"/>
      <c r="C59" s="310"/>
      <c r="D59" s="21" t="s">
        <v>100</v>
      </c>
      <c r="E59" s="36"/>
      <c r="F59" s="25" t="s">
        <v>163</v>
      </c>
      <c r="G59" s="115">
        <v>103</v>
      </c>
      <c r="H59" s="115">
        <v>128.92000000000002</v>
      </c>
      <c r="I59" s="115">
        <v>104</v>
      </c>
      <c r="J59" s="115">
        <v>132</v>
      </c>
      <c r="K59" s="115">
        <v>135</v>
      </c>
      <c r="L59" s="115">
        <v>136</v>
      </c>
    </row>
    <row r="60" spans="1:12" ht="65.099999999999994" customHeight="1" x14ac:dyDescent="0.3">
      <c r="A60" s="24">
        <v>53</v>
      </c>
      <c r="B60" s="310"/>
      <c r="C60" s="310"/>
      <c r="D60" s="26" t="s">
        <v>103</v>
      </c>
      <c r="E60" s="25" t="s">
        <v>101</v>
      </c>
      <c r="F60" s="25" t="s">
        <v>164</v>
      </c>
      <c r="G60" s="115"/>
      <c r="H60" s="115"/>
      <c r="I60" s="115"/>
      <c r="J60" s="115"/>
      <c r="K60" s="115"/>
      <c r="L60" s="115"/>
    </row>
    <row r="61" spans="1:12" ht="30" customHeight="1" x14ac:dyDescent="0.3">
      <c r="A61" s="24">
        <v>54</v>
      </c>
      <c r="B61" s="311"/>
      <c r="C61" s="311"/>
      <c r="D61" s="27" t="s">
        <v>105</v>
      </c>
      <c r="E61" s="25" t="s">
        <v>101</v>
      </c>
      <c r="F61" s="25" t="s">
        <v>165</v>
      </c>
      <c r="G61" s="112"/>
      <c r="H61" s="112"/>
      <c r="I61" s="112"/>
      <c r="J61" s="112"/>
      <c r="K61" s="112"/>
      <c r="L61" s="112"/>
    </row>
    <row r="62" spans="1:12" ht="30" customHeight="1" x14ac:dyDescent="0.3">
      <c r="A62" s="24">
        <v>55</v>
      </c>
      <c r="B62" s="311"/>
      <c r="C62" s="311"/>
      <c r="D62" s="28" t="s">
        <v>107</v>
      </c>
      <c r="E62" s="25" t="s">
        <v>101</v>
      </c>
      <c r="F62" s="25" t="s">
        <v>166</v>
      </c>
      <c r="G62" s="112"/>
      <c r="H62" s="112"/>
      <c r="I62" s="112"/>
      <c r="J62" s="112"/>
      <c r="K62" s="112"/>
      <c r="L62" s="112"/>
    </row>
    <row r="63" spans="1:12" ht="45" customHeight="1" x14ac:dyDescent="0.3">
      <c r="A63" s="29">
        <v>56</v>
      </c>
      <c r="B63" s="312"/>
      <c r="C63" s="312"/>
      <c r="D63" s="30" t="s">
        <v>109</v>
      </c>
      <c r="E63" s="31" t="s">
        <v>101</v>
      </c>
      <c r="F63" s="31" t="s">
        <v>167</v>
      </c>
      <c r="G63" s="114"/>
      <c r="H63" s="114"/>
      <c r="I63" s="114"/>
      <c r="J63" s="114"/>
      <c r="K63" s="114"/>
      <c r="L63" s="114"/>
    </row>
    <row r="64" spans="1:12" ht="30" customHeight="1" x14ac:dyDescent="0.3">
      <c r="A64" s="19">
        <v>57</v>
      </c>
      <c r="B64" s="309" t="s">
        <v>168</v>
      </c>
      <c r="C64" s="309"/>
      <c r="D64" s="32" t="s">
        <v>97</v>
      </c>
      <c r="E64" s="22" t="s">
        <v>98</v>
      </c>
      <c r="F64" s="33" t="s">
        <v>169</v>
      </c>
      <c r="G64" s="111"/>
      <c r="H64" s="111"/>
      <c r="I64" s="111"/>
      <c r="J64" s="111"/>
      <c r="K64" s="111"/>
      <c r="L64" s="111"/>
    </row>
    <row r="65" spans="1:12" ht="30" customHeight="1" x14ac:dyDescent="0.3">
      <c r="A65" s="24">
        <v>58</v>
      </c>
      <c r="B65" s="310"/>
      <c r="C65" s="310"/>
      <c r="D65" s="21" t="s">
        <v>100</v>
      </c>
      <c r="E65" s="36"/>
      <c r="F65" s="25" t="s">
        <v>170</v>
      </c>
      <c r="G65" s="115"/>
      <c r="H65" s="115"/>
      <c r="I65" s="115"/>
      <c r="J65" s="115"/>
      <c r="K65" s="115"/>
      <c r="L65" s="115"/>
    </row>
    <row r="66" spans="1:12" ht="65.099999999999994" customHeight="1" x14ac:dyDescent="0.3">
      <c r="A66" s="24">
        <v>59</v>
      </c>
      <c r="B66" s="310"/>
      <c r="C66" s="310"/>
      <c r="D66" s="26" t="s">
        <v>103</v>
      </c>
      <c r="E66" s="25" t="s">
        <v>101</v>
      </c>
      <c r="F66" s="25" t="s">
        <v>171</v>
      </c>
      <c r="G66" s="115"/>
      <c r="H66" s="115"/>
      <c r="I66" s="115"/>
      <c r="J66" s="115"/>
      <c r="K66" s="115"/>
      <c r="L66" s="115"/>
    </row>
    <row r="67" spans="1:12" ht="30" customHeight="1" x14ac:dyDescent="0.3">
      <c r="A67" s="24">
        <v>60</v>
      </c>
      <c r="B67" s="311"/>
      <c r="C67" s="311"/>
      <c r="D67" s="27" t="s">
        <v>105</v>
      </c>
      <c r="E67" s="25" t="s">
        <v>101</v>
      </c>
      <c r="F67" s="25" t="s">
        <v>172</v>
      </c>
      <c r="G67" s="112"/>
      <c r="H67" s="112"/>
      <c r="I67" s="112"/>
      <c r="J67" s="112"/>
      <c r="K67" s="112"/>
      <c r="L67" s="112"/>
    </row>
    <row r="68" spans="1:12" ht="30" customHeight="1" x14ac:dyDescent="0.3">
      <c r="A68" s="24">
        <v>61</v>
      </c>
      <c r="B68" s="311"/>
      <c r="C68" s="311"/>
      <c r="D68" s="28" t="s">
        <v>107</v>
      </c>
      <c r="E68" s="25" t="s">
        <v>101</v>
      </c>
      <c r="F68" s="25" t="s">
        <v>173</v>
      </c>
      <c r="G68" s="112"/>
      <c r="H68" s="112"/>
      <c r="I68" s="112"/>
      <c r="J68" s="112"/>
      <c r="K68" s="112"/>
      <c r="L68" s="112"/>
    </row>
    <row r="69" spans="1:12" ht="45" customHeight="1" x14ac:dyDescent="0.3">
      <c r="A69" s="37">
        <v>62</v>
      </c>
      <c r="B69" s="312"/>
      <c r="C69" s="312"/>
      <c r="D69" s="30" t="s">
        <v>109</v>
      </c>
      <c r="E69" s="31" t="s">
        <v>101</v>
      </c>
      <c r="F69" s="31" t="s">
        <v>174</v>
      </c>
      <c r="G69" s="114"/>
      <c r="H69" s="114"/>
      <c r="I69" s="114"/>
      <c r="J69" s="114"/>
      <c r="K69" s="114"/>
      <c r="L69" s="114"/>
    </row>
    <row r="70" spans="1:12" ht="45.75" customHeight="1" x14ac:dyDescent="0.3">
      <c r="A70" s="16">
        <v>63</v>
      </c>
      <c r="B70" s="315" t="s">
        <v>175</v>
      </c>
      <c r="C70" s="315"/>
      <c r="D70" s="315"/>
      <c r="E70" s="16" t="s">
        <v>98</v>
      </c>
      <c r="F70" s="38" t="s">
        <v>176</v>
      </c>
      <c r="G70" s="110"/>
      <c r="H70" s="110"/>
      <c r="I70" s="110"/>
      <c r="J70" s="110"/>
      <c r="K70" s="110"/>
      <c r="L70" s="110"/>
    </row>
    <row r="71" spans="1:12" s="18" customFormat="1" ht="30" customHeight="1" x14ac:dyDescent="0.3">
      <c r="A71" s="39">
        <v>64</v>
      </c>
      <c r="B71" s="344" t="s">
        <v>177</v>
      </c>
      <c r="C71" s="345"/>
      <c r="D71" s="346"/>
      <c r="E71" s="15" t="s">
        <v>21</v>
      </c>
      <c r="F71" s="15"/>
      <c r="G71" s="110" t="s">
        <v>21</v>
      </c>
      <c r="H71" s="110" t="s">
        <v>21</v>
      </c>
      <c r="I71" s="110" t="s">
        <v>21</v>
      </c>
      <c r="J71" s="110" t="s">
        <v>21</v>
      </c>
      <c r="K71" s="110" t="s">
        <v>21</v>
      </c>
      <c r="L71" s="110" t="s">
        <v>21</v>
      </c>
    </row>
    <row r="72" spans="1:12" s="46" customFormat="1" ht="35.1" customHeight="1" x14ac:dyDescent="0.3">
      <c r="A72" s="40">
        <v>65</v>
      </c>
      <c r="B72" s="340" t="s">
        <v>178</v>
      </c>
      <c r="C72" s="340"/>
      <c r="D72" s="42" t="s">
        <v>179</v>
      </c>
      <c r="E72" s="43" t="s">
        <v>98</v>
      </c>
      <c r="F72" s="44" t="s">
        <v>180</v>
      </c>
      <c r="G72" s="111"/>
      <c r="H72" s="111"/>
      <c r="I72" s="111"/>
      <c r="J72" s="111"/>
      <c r="K72" s="111"/>
      <c r="L72" s="111"/>
    </row>
    <row r="73" spans="1:12" s="46" customFormat="1" ht="35.1" customHeight="1" x14ac:dyDescent="0.3">
      <c r="A73" s="47">
        <v>66</v>
      </c>
      <c r="B73" s="341"/>
      <c r="C73" s="341"/>
      <c r="D73" s="26" t="s">
        <v>181</v>
      </c>
      <c r="E73" s="25" t="s">
        <v>101</v>
      </c>
      <c r="F73" s="25" t="s">
        <v>182</v>
      </c>
      <c r="G73" s="112" t="s">
        <v>21</v>
      </c>
      <c r="H73" s="112"/>
      <c r="I73" s="112" t="s">
        <v>21</v>
      </c>
      <c r="J73" s="112"/>
      <c r="K73" s="112"/>
      <c r="L73" s="112"/>
    </row>
    <row r="74" spans="1:12" s="46" customFormat="1" ht="45" customHeight="1" x14ac:dyDescent="0.3">
      <c r="A74" s="47">
        <v>67</v>
      </c>
      <c r="B74" s="341"/>
      <c r="C74" s="341"/>
      <c r="D74" s="26" t="s">
        <v>183</v>
      </c>
      <c r="E74" s="25" t="s">
        <v>101</v>
      </c>
      <c r="F74" s="25" t="s">
        <v>184</v>
      </c>
      <c r="G74" s="112"/>
      <c r="H74" s="112"/>
      <c r="I74" s="112"/>
      <c r="J74" s="112"/>
      <c r="K74" s="112"/>
      <c r="L74" s="112"/>
    </row>
    <row r="75" spans="1:12" s="46" customFormat="1" ht="57" customHeight="1" x14ac:dyDescent="0.3">
      <c r="A75" s="47">
        <v>68</v>
      </c>
      <c r="B75" s="341"/>
      <c r="C75" s="341"/>
      <c r="D75" s="26" t="s">
        <v>185</v>
      </c>
      <c r="E75" s="25" t="s">
        <v>101</v>
      </c>
      <c r="F75" s="25" t="s">
        <v>186</v>
      </c>
      <c r="G75" s="112"/>
      <c r="H75" s="112"/>
      <c r="I75" s="112"/>
      <c r="J75" s="112"/>
      <c r="K75" s="112"/>
      <c r="L75" s="112"/>
    </row>
    <row r="76" spans="1:12" s="46" customFormat="1" ht="96" customHeight="1" x14ac:dyDescent="0.3">
      <c r="A76" s="47">
        <v>69</v>
      </c>
      <c r="B76" s="342"/>
      <c r="C76" s="342"/>
      <c r="D76" s="26" t="s">
        <v>187</v>
      </c>
      <c r="E76" s="25" t="s">
        <v>101</v>
      </c>
      <c r="F76" s="25" t="s">
        <v>188</v>
      </c>
      <c r="G76" s="113"/>
      <c r="H76" s="113"/>
      <c r="I76" s="113"/>
      <c r="J76" s="113"/>
      <c r="K76" s="113"/>
      <c r="L76" s="113"/>
    </row>
    <row r="77" spans="1:12" s="46" customFormat="1" ht="35.1" customHeight="1" x14ac:dyDescent="0.3">
      <c r="A77" s="47">
        <v>70</v>
      </c>
      <c r="B77" s="342"/>
      <c r="C77" s="342"/>
      <c r="D77" s="27" t="s">
        <v>105</v>
      </c>
      <c r="E77" s="25" t="s">
        <v>101</v>
      </c>
      <c r="F77" s="25" t="s">
        <v>189</v>
      </c>
      <c r="G77" s="113"/>
      <c r="H77" s="113"/>
      <c r="I77" s="113"/>
      <c r="J77" s="113"/>
      <c r="K77" s="113"/>
      <c r="L77" s="113"/>
    </row>
    <row r="78" spans="1:12" s="46" customFormat="1" ht="35.1" customHeight="1" x14ac:dyDescent="0.3">
      <c r="A78" s="47">
        <v>71</v>
      </c>
      <c r="B78" s="342"/>
      <c r="C78" s="342"/>
      <c r="D78" s="28" t="s">
        <v>107</v>
      </c>
      <c r="E78" s="25" t="s">
        <v>101</v>
      </c>
      <c r="F78" s="25" t="s">
        <v>190</v>
      </c>
      <c r="G78" s="113"/>
      <c r="H78" s="113"/>
      <c r="I78" s="113"/>
      <c r="J78" s="113"/>
      <c r="K78" s="113"/>
      <c r="L78" s="113"/>
    </row>
    <row r="79" spans="1:12" s="46" customFormat="1" ht="45" customHeight="1" x14ac:dyDescent="0.3">
      <c r="A79" s="49">
        <v>72</v>
      </c>
      <c r="B79" s="343"/>
      <c r="C79" s="343"/>
      <c r="D79" s="30" t="s">
        <v>191</v>
      </c>
      <c r="E79" s="31" t="s">
        <v>101</v>
      </c>
      <c r="F79" s="31" t="s">
        <v>192</v>
      </c>
      <c r="G79" s="114"/>
      <c r="H79" s="114"/>
      <c r="I79" s="114"/>
      <c r="J79" s="114"/>
      <c r="K79" s="114"/>
      <c r="L79" s="114"/>
    </row>
    <row r="80" spans="1:12" s="46" customFormat="1" x14ac:dyDescent="0.3">
      <c r="A80" s="40">
        <v>73</v>
      </c>
      <c r="B80" s="347" t="s">
        <v>193</v>
      </c>
      <c r="C80" s="348"/>
      <c r="D80" s="51" t="s">
        <v>179</v>
      </c>
      <c r="E80" s="19" t="s">
        <v>98</v>
      </c>
      <c r="F80" s="33" t="s">
        <v>194</v>
      </c>
      <c r="G80" s="115">
        <v>1050</v>
      </c>
      <c r="H80" s="115">
        <v>1054.5999999999999</v>
      </c>
      <c r="I80" s="115">
        <v>1070</v>
      </c>
      <c r="J80" s="115">
        <v>1100</v>
      </c>
      <c r="K80" s="115">
        <v>1120</v>
      </c>
      <c r="L80" s="115">
        <v>1120</v>
      </c>
    </row>
    <row r="81" spans="1:12" s="46" customFormat="1" x14ac:dyDescent="0.3">
      <c r="A81" s="47">
        <v>74</v>
      </c>
      <c r="B81" s="349"/>
      <c r="C81" s="350"/>
      <c r="D81" s="26" t="s">
        <v>181</v>
      </c>
      <c r="E81" s="25" t="s">
        <v>101</v>
      </c>
      <c r="F81" s="25" t="s">
        <v>195</v>
      </c>
      <c r="G81" s="112" t="s">
        <v>21</v>
      </c>
      <c r="H81" s="112">
        <v>26.58</v>
      </c>
      <c r="I81" s="112" t="s">
        <v>21</v>
      </c>
      <c r="J81" s="112">
        <v>30</v>
      </c>
      <c r="K81" s="112">
        <v>32</v>
      </c>
      <c r="L81" s="112"/>
    </row>
    <row r="82" spans="1:12" s="46" customFormat="1" ht="30.9" customHeight="1" x14ac:dyDescent="0.3">
      <c r="A82" s="47">
        <v>75</v>
      </c>
      <c r="B82" s="349"/>
      <c r="C82" s="350"/>
      <c r="D82" s="26" t="s">
        <v>196</v>
      </c>
      <c r="E82" s="25" t="s">
        <v>101</v>
      </c>
      <c r="F82" s="25" t="s">
        <v>197</v>
      </c>
      <c r="G82" s="112"/>
      <c r="H82" s="112"/>
      <c r="I82" s="112"/>
      <c r="J82" s="112"/>
      <c r="K82" s="112"/>
      <c r="L82" s="112"/>
    </row>
    <row r="83" spans="1:12" s="46" customFormat="1" ht="46.8" x14ac:dyDescent="0.3">
      <c r="A83" s="47">
        <v>76</v>
      </c>
      <c r="B83" s="349"/>
      <c r="C83" s="350"/>
      <c r="D83" s="26" t="s">
        <v>185</v>
      </c>
      <c r="E83" s="25" t="s">
        <v>101</v>
      </c>
      <c r="F83" s="25" t="s">
        <v>198</v>
      </c>
      <c r="G83" s="112"/>
      <c r="H83" s="112"/>
      <c r="I83" s="112"/>
      <c r="J83" s="112"/>
      <c r="K83" s="112"/>
      <c r="L83" s="112"/>
    </row>
    <row r="84" spans="1:12" s="46" customFormat="1" ht="62.1" customHeight="1" x14ac:dyDescent="0.3">
      <c r="A84" s="47">
        <v>77</v>
      </c>
      <c r="B84" s="351"/>
      <c r="C84" s="352"/>
      <c r="D84" s="26" t="s">
        <v>187</v>
      </c>
      <c r="E84" s="25" t="s">
        <v>101</v>
      </c>
      <c r="F84" s="25" t="s">
        <v>199</v>
      </c>
      <c r="G84" s="113"/>
      <c r="H84" s="113"/>
      <c r="I84" s="113"/>
      <c r="J84" s="113"/>
      <c r="K84" s="113"/>
      <c r="L84" s="113"/>
    </row>
    <row r="85" spans="1:12" s="46" customFormat="1" x14ac:dyDescent="0.3">
      <c r="A85" s="47">
        <v>78</v>
      </c>
      <c r="B85" s="351"/>
      <c r="C85" s="352"/>
      <c r="D85" s="27" t="s">
        <v>105</v>
      </c>
      <c r="E85" s="25" t="s">
        <v>101</v>
      </c>
      <c r="F85" s="25" t="s">
        <v>200</v>
      </c>
      <c r="G85" s="113"/>
      <c r="H85" s="113"/>
      <c r="I85" s="113"/>
      <c r="J85" s="113"/>
      <c r="K85" s="113"/>
      <c r="L85" s="113"/>
    </row>
    <row r="86" spans="1:12" s="46" customFormat="1" x14ac:dyDescent="0.3">
      <c r="A86" s="47">
        <v>79</v>
      </c>
      <c r="B86" s="351"/>
      <c r="C86" s="352"/>
      <c r="D86" s="28" t="s">
        <v>107</v>
      </c>
      <c r="E86" s="25" t="s">
        <v>101</v>
      </c>
      <c r="F86" s="25" t="s">
        <v>201</v>
      </c>
      <c r="G86" s="113"/>
      <c r="H86" s="113"/>
      <c r="I86" s="113"/>
      <c r="J86" s="113"/>
      <c r="K86" s="113"/>
      <c r="L86" s="113"/>
    </row>
    <row r="87" spans="1:12" s="46" customFormat="1" ht="31.2" x14ac:dyDescent="0.3">
      <c r="A87" s="49">
        <v>80</v>
      </c>
      <c r="B87" s="353"/>
      <c r="C87" s="354"/>
      <c r="D87" s="53" t="s">
        <v>191</v>
      </c>
      <c r="E87" s="31" t="s">
        <v>101</v>
      </c>
      <c r="F87" s="31" t="s">
        <v>202</v>
      </c>
      <c r="G87" s="114"/>
      <c r="H87" s="114"/>
      <c r="I87" s="114"/>
      <c r="J87" s="114"/>
      <c r="K87" s="114"/>
      <c r="L87" s="114"/>
    </row>
    <row r="88" spans="1:12" s="46" customFormat="1" x14ac:dyDescent="0.3">
      <c r="A88" s="40">
        <v>81</v>
      </c>
      <c r="B88" s="355" t="s">
        <v>203</v>
      </c>
      <c r="C88" s="356"/>
      <c r="D88" s="42" t="s">
        <v>179</v>
      </c>
      <c r="E88" s="43" t="s">
        <v>98</v>
      </c>
      <c r="F88" s="44" t="s">
        <v>204</v>
      </c>
      <c r="G88" s="111">
        <v>12080</v>
      </c>
      <c r="H88" s="111">
        <v>12083.970000000001</v>
      </c>
      <c r="I88" s="111">
        <v>12100</v>
      </c>
      <c r="J88" s="111">
        <v>12150</v>
      </c>
      <c r="K88" s="111">
        <v>12200</v>
      </c>
      <c r="L88" s="111">
        <v>12250</v>
      </c>
    </row>
    <row r="89" spans="1:12" s="46" customFormat="1" x14ac:dyDescent="0.3">
      <c r="A89" s="47">
        <v>82</v>
      </c>
      <c r="B89" s="349"/>
      <c r="C89" s="350"/>
      <c r="D89" s="26" t="s">
        <v>181</v>
      </c>
      <c r="E89" s="25" t="s">
        <v>101</v>
      </c>
      <c r="F89" s="25" t="s">
        <v>205</v>
      </c>
      <c r="G89" s="112" t="s">
        <v>21</v>
      </c>
      <c r="H89" s="112">
        <v>132</v>
      </c>
      <c r="I89" s="112" t="s">
        <v>21</v>
      </c>
      <c r="J89" s="112">
        <v>150</v>
      </c>
      <c r="K89" s="112">
        <v>170</v>
      </c>
      <c r="L89" s="112">
        <v>170</v>
      </c>
    </row>
    <row r="90" spans="1:12" s="46" customFormat="1" ht="30.9" customHeight="1" x14ac:dyDescent="0.3">
      <c r="A90" s="47">
        <v>83</v>
      </c>
      <c r="B90" s="349"/>
      <c r="C90" s="350"/>
      <c r="D90" s="26" t="s">
        <v>206</v>
      </c>
      <c r="E90" s="25" t="s">
        <v>101</v>
      </c>
      <c r="F90" s="25" t="s">
        <v>207</v>
      </c>
      <c r="G90" s="112"/>
      <c r="H90" s="112"/>
      <c r="I90" s="112"/>
      <c r="J90" s="112"/>
      <c r="K90" s="112"/>
      <c r="L90" s="112"/>
    </row>
    <row r="91" spans="1:12" s="46" customFormat="1" ht="48.75" customHeight="1" x14ac:dyDescent="0.3">
      <c r="A91" s="47">
        <v>84</v>
      </c>
      <c r="B91" s="349"/>
      <c r="C91" s="350"/>
      <c r="D91" s="26" t="s">
        <v>185</v>
      </c>
      <c r="E91" s="25"/>
      <c r="F91" s="25" t="s">
        <v>208</v>
      </c>
      <c r="G91" s="112"/>
      <c r="H91" s="112"/>
      <c r="I91" s="112"/>
      <c r="J91" s="112"/>
      <c r="K91" s="112"/>
      <c r="L91" s="112"/>
    </row>
    <row r="92" spans="1:12" s="46" customFormat="1" ht="62.1" customHeight="1" x14ac:dyDescent="0.3">
      <c r="A92" s="47">
        <v>85</v>
      </c>
      <c r="B92" s="349"/>
      <c r="C92" s="350"/>
      <c r="D92" s="26" t="s">
        <v>187</v>
      </c>
      <c r="E92" s="25"/>
      <c r="F92" s="25" t="s">
        <v>209</v>
      </c>
      <c r="G92" s="112"/>
      <c r="H92" s="112"/>
      <c r="I92" s="112"/>
      <c r="J92" s="112"/>
      <c r="K92" s="112"/>
      <c r="L92" s="112"/>
    </row>
    <row r="93" spans="1:12" s="46" customFormat="1" x14ac:dyDescent="0.3">
      <c r="A93" s="47">
        <v>86</v>
      </c>
      <c r="B93" s="349"/>
      <c r="C93" s="350"/>
      <c r="D93" s="27" t="s">
        <v>105</v>
      </c>
      <c r="E93" s="25" t="s">
        <v>101</v>
      </c>
      <c r="F93" s="25" t="s">
        <v>210</v>
      </c>
      <c r="G93" s="112"/>
      <c r="H93" s="112"/>
      <c r="I93" s="112"/>
      <c r="J93" s="112"/>
      <c r="K93" s="112"/>
      <c r="L93" s="112"/>
    </row>
    <row r="94" spans="1:12" s="46" customFormat="1" x14ac:dyDescent="0.3">
      <c r="A94" s="47">
        <v>87</v>
      </c>
      <c r="B94" s="351"/>
      <c r="C94" s="352"/>
      <c r="D94" s="28" t="s">
        <v>107</v>
      </c>
      <c r="E94" s="25"/>
      <c r="F94" s="25" t="s">
        <v>211</v>
      </c>
      <c r="G94" s="113"/>
      <c r="H94" s="113"/>
      <c r="I94" s="113"/>
      <c r="J94" s="113"/>
      <c r="K94" s="113"/>
      <c r="L94" s="113"/>
    </row>
    <row r="95" spans="1:12" s="46" customFormat="1" ht="30" customHeight="1" x14ac:dyDescent="0.3">
      <c r="A95" s="49">
        <v>88</v>
      </c>
      <c r="B95" s="353"/>
      <c r="C95" s="354"/>
      <c r="D95" s="30" t="s">
        <v>191</v>
      </c>
      <c r="E95" s="31" t="s">
        <v>101</v>
      </c>
      <c r="F95" s="31" t="s">
        <v>212</v>
      </c>
      <c r="G95" s="114"/>
      <c r="H95" s="114"/>
      <c r="I95" s="114"/>
      <c r="J95" s="114"/>
      <c r="K95" s="114"/>
      <c r="L95" s="114"/>
    </row>
    <row r="96" spans="1:12" s="46" customFormat="1" x14ac:dyDescent="0.3">
      <c r="A96" s="40">
        <v>89</v>
      </c>
      <c r="B96" s="340" t="s">
        <v>213</v>
      </c>
      <c r="C96" s="340"/>
      <c r="D96" s="51" t="s">
        <v>179</v>
      </c>
      <c r="E96" s="19" t="s">
        <v>98</v>
      </c>
      <c r="F96" s="33" t="s">
        <v>214</v>
      </c>
      <c r="G96" s="111"/>
      <c r="H96" s="111"/>
      <c r="I96" s="111"/>
      <c r="J96" s="111"/>
      <c r="K96" s="111"/>
      <c r="L96" s="111"/>
    </row>
    <row r="97" spans="1:12" s="46" customFormat="1" x14ac:dyDescent="0.3">
      <c r="A97" s="47">
        <v>90</v>
      </c>
      <c r="B97" s="341"/>
      <c r="C97" s="341"/>
      <c r="D97" s="26" t="s">
        <v>181</v>
      </c>
      <c r="E97" s="25" t="s">
        <v>101</v>
      </c>
      <c r="F97" s="25" t="s">
        <v>215</v>
      </c>
      <c r="G97" s="112" t="s">
        <v>21</v>
      </c>
      <c r="H97" s="112"/>
      <c r="I97" s="112" t="s">
        <v>21</v>
      </c>
      <c r="J97" s="112"/>
      <c r="K97" s="112"/>
      <c r="L97" s="112"/>
    </row>
    <row r="98" spans="1:12" s="46" customFormat="1" ht="31.2" x14ac:dyDescent="0.3">
      <c r="A98" s="47">
        <v>91</v>
      </c>
      <c r="B98" s="341"/>
      <c r="C98" s="341"/>
      <c r="D98" s="26" t="s">
        <v>183</v>
      </c>
      <c r="E98" s="25" t="s">
        <v>101</v>
      </c>
      <c r="F98" s="25" t="s">
        <v>216</v>
      </c>
      <c r="G98" s="112"/>
      <c r="H98" s="112"/>
      <c r="I98" s="112"/>
      <c r="J98" s="112"/>
      <c r="K98" s="112"/>
      <c r="L98" s="112"/>
    </row>
    <row r="99" spans="1:12" s="46" customFormat="1" ht="46.8" x14ac:dyDescent="0.3">
      <c r="A99" s="47">
        <v>92</v>
      </c>
      <c r="B99" s="341"/>
      <c r="C99" s="341"/>
      <c r="D99" s="26" t="s">
        <v>185</v>
      </c>
      <c r="E99" s="25"/>
      <c r="F99" s="25" t="s">
        <v>217</v>
      </c>
      <c r="G99" s="112"/>
      <c r="H99" s="112"/>
      <c r="I99" s="112"/>
      <c r="J99" s="112"/>
      <c r="K99" s="112"/>
      <c r="L99" s="112"/>
    </row>
    <row r="100" spans="1:12" s="46" customFormat="1" ht="60.9" customHeight="1" x14ac:dyDescent="0.3">
      <c r="A100" s="47">
        <v>93</v>
      </c>
      <c r="B100" s="341"/>
      <c r="C100" s="341"/>
      <c r="D100" s="26" t="s">
        <v>187</v>
      </c>
      <c r="E100" s="25"/>
      <c r="F100" s="25" t="s">
        <v>218</v>
      </c>
      <c r="G100" s="112"/>
      <c r="H100" s="112"/>
      <c r="I100" s="112"/>
      <c r="J100" s="112"/>
      <c r="K100" s="112"/>
      <c r="L100" s="112"/>
    </row>
    <row r="101" spans="1:12" s="46" customFormat="1" x14ac:dyDescent="0.3">
      <c r="A101" s="47">
        <v>94</v>
      </c>
      <c r="B101" s="341"/>
      <c r="C101" s="341"/>
      <c r="D101" s="26" t="s">
        <v>105</v>
      </c>
      <c r="E101" s="25" t="s">
        <v>101</v>
      </c>
      <c r="F101" s="25" t="s">
        <v>219</v>
      </c>
      <c r="G101" s="112"/>
      <c r="H101" s="112"/>
      <c r="I101" s="112"/>
      <c r="J101" s="112"/>
      <c r="K101" s="112"/>
      <c r="L101" s="112"/>
    </row>
    <row r="102" spans="1:12" s="46" customFormat="1" x14ac:dyDescent="0.3">
      <c r="A102" s="47">
        <v>95</v>
      </c>
      <c r="B102" s="342"/>
      <c r="C102" s="342"/>
      <c r="D102" s="26" t="s">
        <v>220</v>
      </c>
      <c r="E102" s="25"/>
      <c r="F102" s="25" t="s">
        <v>221</v>
      </c>
      <c r="G102" s="113"/>
      <c r="H102" s="113"/>
      <c r="I102" s="113"/>
      <c r="J102" s="113"/>
      <c r="K102" s="113"/>
      <c r="L102" s="113"/>
    </row>
    <row r="103" spans="1:12" s="46" customFormat="1" ht="31.2" x14ac:dyDescent="0.3">
      <c r="A103" s="49">
        <v>96</v>
      </c>
      <c r="B103" s="343"/>
      <c r="C103" s="343"/>
      <c r="D103" s="53" t="s">
        <v>191</v>
      </c>
      <c r="E103" s="35" t="s">
        <v>101</v>
      </c>
      <c r="F103" s="35" t="s">
        <v>222</v>
      </c>
      <c r="G103" s="114"/>
      <c r="H103" s="114"/>
      <c r="I103" s="114"/>
      <c r="J103" s="114"/>
      <c r="K103" s="114"/>
      <c r="L103" s="114"/>
    </row>
    <row r="104" spans="1:12" s="46" customFormat="1" x14ac:dyDescent="0.3">
      <c r="A104" s="40">
        <v>97</v>
      </c>
      <c r="B104" s="355" t="s">
        <v>223</v>
      </c>
      <c r="C104" s="356"/>
      <c r="D104" s="42" t="s">
        <v>179</v>
      </c>
      <c r="E104" s="19" t="s">
        <v>98</v>
      </c>
      <c r="F104" s="33" t="s">
        <v>224</v>
      </c>
      <c r="G104" s="111">
        <v>2</v>
      </c>
      <c r="H104" s="111">
        <v>2</v>
      </c>
      <c r="I104" s="111">
        <v>2</v>
      </c>
      <c r="J104" s="111">
        <v>2</v>
      </c>
      <c r="K104" s="111">
        <v>2</v>
      </c>
      <c r="L104" s="111">
        <v>2</v>
      </c>
    </row>
    <row r="105" spans="1:12" s="46" customFormat="1" x14ac:dyDescent="0.3">
      <c r="A105" s="47">
        <v>98</v>
      </c>
      <c r="B105" s="349"/>
      <c r="C105" s="350"/>
      <c r="D105" s="26" t="s">
        <v>181</v>
      </c>
      <c r="E105" s="25" t="s">
        <v>101</v>
      </c>
      <c r="F105" s="25" t="s">
        <v>225</v>
      </c>
      <c r="G105" s="112" t="s">
        <v>21</v>
      </c>
      <c r="H105" s="112">
        <v>0.5</v>
      </c>
      <c r="I105" s="112" t="s">
        <v>21</v>
      </c>
      <c r="J105" s="112"/>
      <c r="K105" s="112"/>
      <c r="L105" s="112"/>
    </row>
    <row r="106" spans="1:12" s="46" customFormat="1" ht="31.2" x14ac:dyDescent="0.3">
      <c r="A106" s="47">
        <v>99</v>
      </c>
      <c r="B106" s="349"/>
      <c r="C106" s="350"/>
      <c r="D106" s="26" t="s">
        <v>183</v>
      </c>
      <c r="E106" s="25" t="s">
        <v>101</v>
      </c>
      <c r="F106" s="25" t="s">
        <v>226</v>
      </c>
      <c r="G106" s="112"/>
      <c r="H106" s="112"/>
      <c r="I106" s="112"/>
      <c r="J106" s="112"/>
      <c r="K106" s="112"/>
      <c r="L106" s="112"/>
    </row>
    <row r="107" spans="1:12" s="46" customFormat="1" ht="46.8" x14ac:dyDescent="0.3">
      <c r="A107" s="47">
        <v>100</v>
      </c>
      <c r="B107" s="349"/>
      <c r="C107" s="350"/>
      <c r="D107" s="26" t="s">
        <v>185</v>
      </c>
      <c r="E107" s="25" t="s">
        <v>101</v>
      </c>
      <c r="F107" s="25" t="s">
        <v>227</v>
      </c>
      <c r="G107" s="112"/>
      <c r="H107" s="112"/>
      <c r="I107" s="112"/>
      <c r="J107" s="112"/>
      <c r="K107" s="112"/>
      <c r="L107" s="112"/>
    </row>
    <row r="108" spans="1:12" s="46" customFormat="1" ht="60.9" customHeight="1" x14ac:dyDescent="0.3">
      <c r="A108" s="47">
        <v>101</v>
      </c>
      <c r="B108" s="351"/>
      <c r="C108" s="352"/>
      <c r="D108" s="26" t="s">
        <v>187</v>
      </c>
      <c r="E108" s="25"/>
      <c r="F108" s="25" t="s">
        <v>228</v>
      </c>
      <c r="G108" s="113"/>
      <c r="H108" s="113"/>
      <c r="I108" s="113"/>
      <c r="J108" s="113"/>
      <c r="K108" s="113"/>
      <c r="L108" s="113"/>
    </row>
    <row r="109" spans="1:12" s="46" customFormat="1" x14ac:dyDescent="0.3">
      <c r="A109" s="47">
        <v>102</v>
      </c>
      <c r="B109" s="351"/>
      <c r="C109" s="352"/>
      <c r="D109" s="26" t="s">
        <v>105</v>
      </c>
      <c r="E109" s="25"/>
      <c r="F109" s="25" t="s">
        <v>229</v>
      </c>
      <c r="G109" s="113"/>
      <c r="H109" s="113"/>
      <c r="I109" s="113"/>
      <c r="J109" s="113"/>
      <c r="K109" s="113"/>
      <c r="L109" s="113"/>
    </row>
    <row r="110" spans="1:12" s="46" customFormat="1" x14ac:dyDescent="0.3">
      <c r="A110" s="47">
        <v>103</v>
      </c>
      <c r="B110" s="351"/>
      <c r="C110" s="352"/>
      <c r="D110" s="26" t="s">
        <v>220</v>
      </c>
      <c r="E110" s="25"/>
      <c r="F110" s="25" t="s">
        <v>230</v>
      </c>
      <c r="G110" s="113"/>
      <c r="H110" s="113"/>
      <c r="I110" s="113"/>
      <c r="J110" s="113"/>
      <c r="K110" s="113"/>
      <c r="L110" s="113"/>
    </row>
    <row r="111" spans="1:12" s="46" customFormat="1" ht="31.2" x14ac:dyDescent="0.3">
      <c r="A111" s="49">
        <v>104</v>
      </c>
      <c r="B111" s="353"/>
      <c r="C111" s="354"/>
      <c r="D111" s="30" t="s">
        <v>191</v>
      </c>
      <c r="E111" s="31" t="s">
        <v>101</v>
      </c>
      <c r="F111" s="31" t="s">
        <v>231</v>
      </c>
      <c r="G111" s="114"/>
      <c r="H111" s="114"/>
      <c r="I111" s="114"/>
      <c r="J111" s="114"/>
      <c r="K111" s="114"/>
      <c r="L111" s="114"/>
    </row>
    <row r="112" spans="1:12" s="46" customFormat="1" x14ac:dyDescent="0.3">
      <c r="A112" s="40">
        <v>105</v>
      </c>
      <c r="B112" s="355" t="s">
        <v>232</v>
      </c>
      <c r="C112" s="356"/>
      <c r="D112" s="42" t="s">
        <v>179</v>
      </c>
      <c r="E112" s="19" t="s">
        <v>98</v>
      </c>
      <c r="F112" s="33" t="s">
        <v>233</v>
      </c>
      <c r="G112" s="111">
        <v>49</v>
      </c>
      <c r="H112" s="111">
        <v>49.56</v>
      </c>
      <c r="I112" s="111">
        <v>52</v>
      </c>
      <c r="J112" s="111">
        <v>55</v>
      </c>
      <c r="K112" s="111">
        <v>55</v>
      </c>
      <c r="L112" s="111">
        <v>56</v>
      </c>
    </row>
    <row r="113" spans="1:12" s="46" customFormat="1" x14ac:dyDescent="0.3">
      <c r="A113" s="47">
        <v>106</v>
      </c>
      <c r="B113" s="349"/>
      <c r="C113" s="350"/>
      <c r="D113" s="26" t="s">
        <v>181</v>
      </c>
      <c r="E113" s="25" t="s">
        <v>101</v>
      </c>
      <c r="F113" s="25" t="s">
        <v>234</v>
      </c>
      <c r="G113" s="112" t="s">
        <v>21</v>
      </c>
      <c r="H113" s="112">
        <v>3.02</v>
      </c>
      <c r="I113" s="112" t="s">
        <v>21</v>
      </c>
      <c r="J113" s="112">
        <v>3.02</v>
      </c>
      <c r="K113" s="112"/>
      <c r="L113" s="112">
        <v>1</v>
      </c>
    </row>
    <row r="114" spans="1:12" s="46" customFormat="1" ht="31.2" x14ac:dyDescent="0.3">
      <c r="A114" s="47">
        <v>107</v>
      </c>
      <c r="B114" s="349"/>
      <c r="C114" s="350"/>
      <c r="D114" s="26" t="s">
        <v>183</v>
      </c>
      <c r="E114" s="25" t="s">
        <v>101</v>
      </c>
      <c r="F114" s="25" t="s">
        <v>235</v>
      </c>
      <c r="G114" s="112"/>
      <c r="H114" s="112"/>
      <c r="I114" s="112"/>
      <c r="J114" s="112"/>
      <c r="K114" s="112"/>
      <c r="L114" s="112"/>
    </row>
    <row r="115" spans="1:12" s="46" customFormat="1" ht="46.8" x14ac:dyDescent="0.3">
      <c r="A115" s="47">
        <v>108</v>
      </c>
      <c r="B115" s="349"/>
      <c r="C115" s="350"/>
      <c r="D115" s="26" t="s">
        <v>185</v>
      </c>
      <c r="E115" s="25" t="s">
        <v>101</v>
      </c>
      <c r="F115" s="25" t="s">
        <v>236</v>
      </c>
      <c r="G115" s="112"/>
      <c r="H115" s="112"/>
      <c r="I115" s="112"/>
      <c r="J115" s="112"/>
      <c r="K115" s="112"/>
      <c r="L115" s="112"/>
    </row>
    <row r="116" spans="1:12" s="46" customFormat="1" ht="60.9" customHeight="1" x14ac:dyDescent="0.3">
      <c r="A116" s="47">
        <v>109</v>
      </c>
      <c r="B116" s="351"/>
      <c r="C116" s="352"/>
      <c r="D116" s="26" t="s">
        <v>187</v>
      </c>
      <c r="E116" s="25" t="s">
        <v>14</v>
      </c>
      <c r="F116" s="25" t="s">
        <v>237</v>
      </c>
      <c r="G116" s="113"/>
      <c r="H116" s="113"/>
      <c r="I116" s="113"/>
      <c r="J116" s="113"/>
      <c r="K116" s="113"/>
      <c r="L116" s="113"/>
    </row>
    <row r="117" spans="1:12" s="46" customFormat="1" x14ac:dyDescent="0.3">
      <c r="A117" s="47">
        <v>110</v>
      </c>
      <c r="B117" s="351"/>
      <c r="C117" s="352"/>
      <c r="D117" s="26" t="s">
        <v>105</v>
      </c>
      <c r="E117" s="25" t="s">
        <v>14</v>
      </c>
      <c r="F117" s="25" t="s">
        <v>238</v>
      </c>
      <c r="G117" s="113"/>
      <c r="H117" s="113"/>
      <c r="I117" s="113"/>
      <c r="J117" s="113"/>
      <c r="K117" s="113"/>
      <c r="L117" s="113"/>
    </row>
    <row r="118" spans="1:12" s="46" customFormat="1" x14ac:dyDescent="0.3">
      <c r="A118" s="47">
        <v>111</v>
      </c>
      <c r="B118" s="351"/>
      <c r="C118" s="352"/>
      <c r="D118" s="26" t="s">
        <v>220</v>
      </c>
      <c r="E118" s="25"/>
      <c r="F118" s="25" t="s">
        <v>239</v>
      </c>
      <c r="G118" s="113"/>
      <c r="H118" s="113"/>
      <c r="I118" s="113"/>
      <c r="J118" s="113"/>
      <c r="K118" s="113"/>
      <c r="L118" s="113"/>
    </row>
    <row r="119" spans="1:12" s="46" customFormat="1" ht="31.2" x14ac:dyDescent="0.3">
      <c r="A119" s="49">
        <v>112</v>
      </c>
      <c r="B119" s="353"/>
      <c r="C119" s="354"/>
      <c r="D119" s="53" t="s">
        <v>191</v>
      </c>
      <c r="E119" s="35" t="s">
        <v>101</v>
      </c>
      <c r="F119" s="35" t="s">
        <v>240</v>
      </c>
      <c r="G119" s="114"/>
      <c r="H119" s="114"/>
      <c r="I119" s="114"/>
      <c r="J119" s="114"/>
      <c r="K119" s="114"/>
      <c r="L119" s="114"/>
    </row>
    <row r="120" spans="1:12" s="46" customFormat="1" x14ac:dyDescent="0.3">
      <c r="A120" s="40">
        <v>113</v>
      </c>
      <c r="B120" s="355" t="s">
        <v>241</v>
      </c>
      <c r="C120" s="356"/>
      <c r="D120" s="42" t="s">
        <v>179</v>
      </c>
      <c r="E120" s="19" t="s">
        <v>98</v>
      </c>
      <c r="F120" s="33" t="s">
        <v>242</v>
      </c>
      <c r="G120" s="111">
        <v>110</v>
      </c>
      <c r="H120" s="111">
        <v>116.03</v>
      </c>
      <c r="I120" s="111">
        <v>112</v>
      </c>
      <c r="J120" s="111">
        <v>120</v>
      </c>
      <c r="K120" s="111">
        <v>125</v>
      </c>
      <c r="L120" s="111">
        <v>125</v>
      </c>
    </row>
    <row r="121" spans="1:12" s="46" customFormat="1" x14ac:dyDescent="0.3">
      <c r="A121" s="47">
        <v>114</v>
      </c>
      <c r="B121" s="349"/>
      <c r="C121" s="350"/>
      <c r="D121" s="26" t="s">
        <v>181</v>
      </c>
      <c r="E121" s="25" t="s">
        <v>101</v>
      </c>
      <c r="F121" s="25" t="s">
        <v>243</v>
      </c>
      <c r="G121" s="112" t="s">
        <v>21</v>
      </c>
      <c r="H121" s="112">
        <v>3.25</v>
      </c>
      <c r="I121" s="112" t="s">
        <v>21</v>
      </c>
      <c r="J121" s="112">
        <v>4</v>
      </c>
      <c r="K121" s="112">
        <v>5</v>
      </c>
      <c r="L121" s="112"/>
    </row>
    <row r="122" spans="1:12" s="46" customFormat="1" ht="31.2" x14ac:dyDescent="0.3">
      <c r="A122" s="47">
        <v>115</v>
      </c>
      <c r="B122" s="349"/>
      <c r="C122" s="350"/>
      <c r="D122" s="26" t="s">
        <v>183</v>
      </c>
      <c r="E122" s="25" t="s">
        <v>101</v>
      </c>
      <c r="F122" s="25" t="s">
        <v>244</v>
      </c>
      <c r="G122" s="112"/>
      <c r="H122" s="112"/>
      <c r="I122" s="112"/>
      <c r="J122" s="112"/>
      <c r="K122" s="112"/>
      <c r="L122" s="112"/>
    </row>
    <row r="123" spans="1:12" s="46" customFormat="1" ht="46.8" x14ac:dyDescent="0.3">
      <c r="A123" s="47">
        <v>116</v>
      </c>
      <c r="B123" s="349"/>
      <c r="C123" s="350"/>
      <c r="D123" s="26" t="s">
        <v>185</v>
      </c>
      <c r="E123" s="25" t="s">
        <v>101</v>
      </c>
      <c r="F123" s="25" t="s">
        <v>245</v>
      </c>
      <c r="G123" s="112"/>
      <c r="H123" s="112"/>
      <c r="I123" s="112"/>
      <c r="J123" s="112"/>
      <c r="K123" s="112"/>
      <c r="L123" s="112"/>
    </row>
    <row r="124" spans="1:12" s="46" customFormat="1" ht="60.9" customHeight="1" x14ac:dyDescent="0.3">
      <c r="A124" s="47">
        <v>117</v>
      </c>
      <c r="B124" s="351"/>
      <c r="C124" s="352"/>
      <c r="D124" s="26" t="s">
        <v>187</v>
      </c>
      <c r="E124" s="25" t="s">
        <v>14</v>
      </c>
      <c r="F124" s="25" t="s">
        <v>246</v>
      </c>
      <c r="G124" s="113"/>
      <c r="H124" s="113"/>
      <c r="I124" s="113"/>
      <c r="J124" s="113"/>
      <c r="K124" s="113"/>
      <c r="L124" s="113"/>
    </row>
    <row r="125" spans="1:12" s="46" customFormat="1" x14ac:dyDescent="0.3">
      <c r="A125" s="47">
        <v>118</v>
      </c>
      <c r="B125" s="351"/>
      <c r="C125" s="352"/>
      <c r="D125" s="26" t="s">
        <v>105</v>
      </c>
      <c r="E125" s="25" t="s">
        <v>14</v>
      </c>
      <c r="F125" s="25" t="s">
        <v>247</v>
      </c>
      <c r="G125" s="113"/>
      <c r="H125" s="113"/>
      <c r="I125" s="113"/>
      <c r="J125" s="113"/>
      <c r="K125" s="113"/>
      <c r="L125" s="113"/>
    </row>
    <row r="126" spans="1:12" s="46" customFormat="1" x14ac:dyDescent="0.3">
      <c r="A126" s="47">
        <v>119</v>
      </c>
      <c r="B126" s="351"/>
      <c r="C126" s="352"/>
      <c r="D126" s="26" t="s">
        <v>220</v>
      </c>
      <c r="E126" s="25"/>
      <c r="F126" s="25" t="s">
        <v>248</v>
      </c>
      <c r="G126" s="113"/>
      <c r="H126" s="113"/>
      <c r="I126" s="113"/>
      <c r="J126" s="113"/>
      <c r="K126" s="113"/>
      <c r="L126" s="113"/>
    </row>
    <row r="127" spans="1:12" s="46" customFormat="1" ht="31.2" x14ac:dyDescent="0.3">
      <c r="A127" s="49">
        <v>120</v>
      </c>
      <c r="B127" s="353"/>
      <c r="C127" s="354"/>
      <c r="D127" s="30" t="s">
        <v>191</v>
      </c>
      <c r="E127" s="31" t="s">
        <v>101</v>
      </c>
      <c r="F127" s="31" t="s">
        <v>249</v>
      </c>
      <c r="G127" s="114"/>
      <c r="H127" s="114"/>
      <c r="I127" s="114"/>
      <c r="J127" s="114"/>
      <c r="K127" s="114"/>
      <c r="L127" s="114"/>
    </row>
    <row r="128" spans="1:12" s="54" customFormat="1" x14ac:dyDescent="0.3">
      <c r="A128" s="40">
        <v>121</v>
      </c>
      <c r="B128" s="340" t="s">
        <v>250</v>
      </c>
      <c r="C128" s="340"/>
      <c r="D128" s="42" t="s">
        <v>179</v>
      </c>
      <c r="E128" s="19" t="s">
        <v>98</v>
      </c>
      <c r="F128" s="33" t="s">
        <v>251</v>
      </c>
      <c r="G128" s="116">
        <v>1655</v>
      </c>
      <c r="H128" s="116">
        <v>1721.82</v>
      </c>
      <c r="I128" s="116">
        <v>168</v>
      </c>
      <c r="J128" s="116">
        <v>1750</v>
      </c>
      <c r="K128" s="116">
        <v>1770</v>
      </c>
      <c r="L128" s="116">
        <v>1770</v>
      </c>
    </row>
    <row r="129" spans="1:12" s="54" customFormat="1" x14ac:dyDescent="0.3">
      <c r="A129" s="47">
        <v>122</v>
      </c>
      <c r="B129" s="341"/>
      <c r="C129" s="341"/>
      <c r="D129" s="26" t="s">
        <v>181</v>
      </c>
      <c r="E129" s="25" t="s">
        <v>101</v>
      </c>
      <c r="F129" s="25" t="s">
        <v>252</v>
      </c>
      <c r="G129" s="117" t="s">
        <v>21</v>
      </c>
      <c r="H129" s="117">
        <v>82.33</v>
      </c>
      <c r="I129" s="117" t="s">
        <v>21</v>
      </c>
      <c r="J129" s="117">
        <v>85</v>
      </c>
      <c r="K129" s="117">
        <v>20</v>
      </c>
      <c r="L129" s="117"/>
    </row>
    <row r="130" spans="1:12" s="54" customFormat="1" ht="31.2" x14ac:dyDescent="0.3">
      <c r="A130" s="47">
        <v>123</v>
      </c>
      <c r="B130" s="341"/>
      <c r="C130" s="341"/>
      <c r="D130" s="26" t="s">
        <v>183</v>
      </c>
      <c r="E130" s="25" t="s">
        <v>101</v>
      </c>
      <c r="F130" s="25" t="s">
        <v>253</v>
      </c>
      <c r="G130" s="112"/>
      <c r="H130" s="112"/>
      <c r="I130" s="112"/>
      <c r="J130" s="112"/>
      <c r="K130" s="112"/>
      <c r="L130" s="112"/>
    </row>
    <row r="131" spans="1:12" s="54" customFormat="1" ht="46.8" x14ac:dyDescent="0.3">
      <c r="A131" s="47">
        <v>124</v>
      </c>
      <c r="B131" s="341"/>
      <c r="C131" s="341"/>
      <c r="D131" s="26" t="s">
        <v>185</v>
      </c>
      <c r="E131" s="25" t="s">
        <v>101</v>
      </c>
      <c r="F131" s="25" t="s">
        <v>254</v>
      </c>
      <c r="G131" s="117"/>
      <c r="H131" s="117"/>
      <c r="I131" s="117"/>
      <c r="J131" s="117"/>
      <c r="K131" s="117"/>
      <c r="L131" s="117"/>
    </row>
    <row r="132" spans="1:12" s="54" customFormat="1" ht="60.9" customHeight="1" x14ac:dyDescent="0.3">
      <c r="A132" s="47">
        <v>125</v>
      </c>
      <c r="B132" s="342"/>
      <c r="C132" s="342"/>
      <c r="D132" s="26" t="s">
        <v>187</v>
      </c>
      <c r="E132" s="25" t="s">
        <v>14</v>
      </c>
      <c r="F132" s="25" t="s">
        <v>255</v>
      </c>
      <c r="G132" s="118"/>
      <c r="H132" s="118"/>
      <c r="I132" s="118"/>
      <c r="J132" s="118"/>
      <c r="K132" s="118"/>
      <c r="L132" s="118"/>
    </row>
    <row r="133" spans="1:12" s="54" customFormat="1" x14ac:dyDescent="0.3">
      <c r="A133" s="47">
        <v>126</v>
      </c>
      <c r="B133" s="342"/>
      <c r="C133" s="342"/>
      <c r="D133" s="26" t="s">
        <v>105</v>
      </c>
      <c r="E133" s="25" t="s">
        <v>14</v>
      </c>
      <c r="F133" s="25" t="s">
        <v>256</v>
      </c>
      <c r="G133" s="118"/>
      <c r="H133" s="118"/>
      <c r="I133" s="118"/>
      <c r="J133" s="118"/>
      <c r="K133" s="118"/>
      <c r="L133" s="118"/>
    </row>
    <row r="134" spans="1:12" s="54" customFormat="1" x14ac:dyDescent="0.3">
      <c r="A134" s="47">
        <v>127</v>
      </c>
      <c r="B134" s="342"/>
      <c r="C134" s="342"/>
      <c r="D134" s="26" t="s">
        <v>220</v>
      </c>
      <c r="E134" s="25" t="s">
        <v>14</v>
      </c>
      <c r="F134" s="25" t="s">
        <v>257</v>
      </c>
      <c r="G134" s="118"/>
      <c r="H134" s="118"/>
      <c r="I134" s="118"/>
      <c r="J134" s="118"/>
      <c r="K134" s="118"/>
      <c r="L134" s="118"/>
    </row>
    <row r="135" spans="1:12" s="54" customFormat="1" ht="31.2" x14ac:dyDescent="0.3">
      <c r="A135" s="49">
        <v>128</v>
      </c>
      <c r="B135" s="343"/>
      <c r="C135" s="343"/>
      <c r="D135" s="53" t="s">
        <v>191</v>
      </c>
      <c r="E135" s="35" t="s">
        <v>101</v>
      </c>
      <c r="F135" s="35" t="s">
        <v>258</v>
      </c>
      <c r="G135" s="119"/>
      <c r="H135" s="119"/>
      <c r="I135" s="119"/>
      <c r="J135" s="119"/>
      <c r="K135" s="119"/>
      <c r="L135" s="119"/>
    </row>
    <row r="136" spans="1:12" s="34" customFormat="1" x14ac:dyDescent="0.3">
      <c r="A136" s="40">
        <v>129</v>
      </c>
      <c r="B136" s="357" t="s">
        <v>259</v>
      </c>
      <c r="C136" s="357"/>
      <c r="D136" s="42" t="s">
        <v>179</v>
      </c>
      <c r="E136" s="19" t="s">
        <v>98</v>
      </c>
      <c r="F136" s="33" t="s">
        <v>260</v>
      </c>
      <c r="G136" s="116">
        <v>52.349999999999994</v>
      </c>
      <c r="H136" s="116">
        <v>57.28</v>
      </c>
      <c r="I136" s="116">
        <v>53</v>
      </c>
      <c r="J136" s="116">
        <v>58</v>
      </c>
      <c r="K136" s="116">
        <v>60</v>
      </c>
      <c r="L136" s="116">
        <v>61</v>
      </c>
    </row>
    <row r="137" spans="1:12" s="34" customFormat="1" x14ac:dyDescent="0.3">
      <c r="A137" s="47">
        <v>130</v>
      </c>
      <c r="B137" s="358"/>
      <c r="C137" s="358"/>
      <c r="D137" s="26" t="s">
        <v>181</v>
      </c>
      <c r="E137" s="25" t="s">
        <v>101</v>
      </c>
      <c r="F137" s="25" t="s">
        <v>261</v>
      </c>
      <c r="G137" s="117" t="s">
        <v>21</v>
      </c>
      <c r="H137" s="117">
        <v>8.4700000000000006</v>
      </c>
      <c r="I137" s="117" t="s">
        <v>21</v>
      </c>
      <c r="J137" s="117">
        <v>9</v>
      </c>
      <c r="K137" s="117">
        <v>2</v>
      </c>
      <c r="L137" s="117">
        <v>1</v>
      </c>
    </row>
    <row r="138" spans="1:12" s="34" customFormat="1" ht="31.2" x14ac:dyDescent="0.3">
      <c r="A138" s="47">
        <v>131</v>
      </c>
      <c r="B138" s="358"/>
      <c r="C138" s="358"/>
      <c r="D138" s="26" t="s">
        <v>183</v>
      </c>
      <c r="E138" s="25" t="s">
        <v>101</v>
      </c>
      <c r="F138" s="25" t="s">
        <v>262</v>
      </c>
      <c r="G138" s="112"/>
      <c r="H138" s="112"/>
      <c r="I138" s="112"/>
      <c r="J138" s="112"/>
      <c r="K138" s="112"/>
      <c r="L138" s="112"/>
    </row>
    <row r="139" spans="1:12" s="34" customFormat="1" ht="46.8" x14ac:dyDescent="0.3">
      <c r="A139" s="47">
        <v>132</v>
      </c>
      <c r="B139" s="358"/>
      <c r="C139" s="358"/>
      <c r="D139" s="26" t="s">
        <v>185</v>
      </c>
      <c r="E139" s="25" t="s">
        <v>101</v>
      </c>
      <c r="F139" s="25" t="s">
        <v>263</v>
      </c>
      <c r="G139" s="117"/>
      <c r="H139" s="117"/>
      <c r="I139" s="117"/>
      <c r="J139" s="117"/>
      <c r="K139" s="117"/>
      <c r="L139" s="117"/>
    </row>
    <row r="140" spans="1:12" s="34" customFormat="1" ht="61.5" customHeight="1" x14ac:dyDescent="0.3">
      <c r="A140" s="47">
        <v>133</v>
      </c>
      <c r="B140" s="359"/>
      <c r="C140" s="359"/>
      <c r="D140" s="26" t="s">
        <v>187</v>
      </c>
      <c r="E140" s="25" t="s">
        <v>101</v>
      </c>
      <c r="F140" s="25" t="s">
        <v>264</v>
      </c>
      <c r="G140" s="118"/>
      <c r="H140" s="118"/>
      <c r="I140" s="118"/>
      <c r="J140" s="118"/>
      <c r="K140" s="118"/>
      <c r="L140" s="118"/>
    </row>
    <row r="141" spans="1:12" s="34" customFormat="1" x14ac:dyDescent="0.3">
      <c r="A141" s="47">
        <v>134</v>
      </c>
      <c r="B141" s="359"/>
      <c r="C141" s="359"/>
      <c r="D141" s="26" t="s">
        <v>105</v>
      </c>
      <c r="E141" s="25" t="s">
        <v>101</v>
      </c>
      <c r="F141" s="25" t="s">
        <v>265</v>
      </c>
      <c r="G141" s="118"/>
      <c r="H141" s="118"/>
      <c r="I141" s="118"/>
      <c r="J141" s="118"/>
      <c r="K141" s="118"/>
      <c r="L141" s="118"/>
    </row>
    <row r="142" spans="1:12" s="34" customFormat="1" x14ac:dyDescent="0.3">
      <c r="A142" s="47">
        <v>135</v>
      </c>
      <c r="B142" s="359"/>
      <c r="C142" s="359"/>
      <c r="D142" s="26" t="s">
        <v>220</v>
      </c>
      <c r="E142" s="25" t="s">
        <v>101</v>
      </c>
      <c r="F142" s="25" t="s">
        <v>266</v>
      </c>
      <c r="G142" s="118"/>
      <c r="H142" s="118"/>
      <c r="I142" s="118"/>
      <c r="J142" s="118"/>
      <c r="K142" s="118"/>
      <c r="L142" s="118"/>
    </row>
    <row r="143" spans="1:12" s="34" customFormat="1" ht="31.2" x14ac:dyDescent="0.3">
      <c r="A143" s="49">
        <v>136</v>
      </c>
      <c r="B143" s="360"/>
      <c r="C143" s="360"/>
      <c r="D143" s="30" t="s">
        <v>191</v>
      </c>
      <c r="E143" s="31" t="s">
        <v>101</v>
      </c>
      <c r="F143" s="31" t="s">
        <v>267</v>
      </c>
      <c r="G143" s="119"/>
      <c r="H143" s="119"/>
      <c r="I143" s="119"/>
      <c r="J143" s="119"/>
      <c r="K143" s="119"/>
      <c r="L143" s="119"/>
    </row>
    <row r="144" spans="1:12" s="46" customFormat="1" x14ac:dyDescent="0.3">
      <c r="A144" s="40">
        <v>137</v>
      </c>
      <c r="B144" s="340" t="s">
        <v>268</v>
      </c>
      <c r="C144" s="340"/>
      <c r="D144" s="42" t="s">
        <v>179</v>
      </c>
      <c r="E144" s="19" t="s">
        <v>98</v>
      </c>
      <c r="F144" s="33" t="s">
        <v>269</v>
      </c>
      <c r="G144" s="111">
        <v>190</v>
      </c>
      <c r="H144" s="111">
        <v>191.91</v>
      </c>
      <c r="I144" s="111">
        <v>190</v>
      </c>
      <c r="J144" s="111">
        <v>193</v>
      </c>
      <c r="K144" s="111">
        <v>195</v>
      </c>
      <c r="L144" s="111">
        <v>195</v>
      </c>
    </row>
    <row r="145" spans="1:12" s="46" customFormat="1" x14ac:dyDescent="0.3">
      <c r="A145" s="47">
        <v>138</v>
      </c>
      <c r="B145" s="341"/>
      <c r="C145" s="341"/>
      <c r="D145" s="26" t="s">
        <v>181</v>
      </c>
      <c r="E145" s="25" t="s">
        <v>101</v>
      </c>
      <c r="F145" s="25" t="s">
        <v>270</v>
      </c>
      <c r="G145" s="112" t="s">
        <v>21</v>
      </c>
      <c r="H145" s="112">
        <v>7.91</v>
      </c>
      <c r="I145" s="112" t="s">
        <v>21</v>
      </c>
      <c r="J145" s="112">
        <v>9</v>
      </c>
      <c r="K145" s="112">
        <v>2</v>
      </c>
      <c r="L145" s="112"/>
    </row>
    <row r="146" spans="1:12" s="46" customFormat="1" ht="31.2" x14ac:dyDescent="0.3">
      <c r="A146" s="47">
        <v>139</v>
      </c>
      <c r="B146" s="341"/>
      <c r="C146" s="341"/>
      <c r="D146" s="26" t="s">
        <v>183</v>
      </c>
      <c r="E146" s="25" t="s">
        <v>101</v>
      </c>
      <c r="F146" s="25" t="s">
        <v>271</v>
      </c>
      <c r="G146" s="112"/>
      <c r="H146" s="112"/>
      <c r="I146" s="112"/>
      <c r="J146" s="112"/>
      <c r="K146" s="112"/>
      <c r="L146" s="112"/>
    </row>
    <row r="147" spans="1:12" s="46" customFormat="1" ht="46.8" x14ac:dyDescent="0.3">
      <c r="A147" s="47">
        <v>140</v>
      </c>
      <c r="B147" s="341"/>
      <c r="C147" s="341"/>
      <c r="D147" s="26" t="s">
        <v>185</v>
      </c>
      <c r="E147" s="25" t="s">
        <v>101</v>
      </c>
      <c r="F147" s="25" t="s">
        <v>272</v>
      </c>
      <c r="G147" s="112"/>
      <c r="H147" s="112"/>
      <c r="I147" s="112"/>
      <c r="J147" s="112"/>
      <c r="K147" s="112"/>
      <c r="L147" s="112"/>
    </row>
    <row r="148" spans="1:12" s="46" customFormat="1" ht="56.25" customHeight="1" x14ac:dyDescent="0.3">
      <c r="A148" s="47">
        <v>141</v>
      </c>
      <c r="B148" s="342"/>
      <c r="C148" s="342"/>
      <c r="D148" s="26" t="s">
        <v>187</v>
      </c>
      <c r="E148" s="25" t="s">
        <v>14</v>
      </c>
      <c r="F148" s="25" t="s">
        <v>273</v>
      </c>
      <c r="G148" s="113"/>
      <c r="H148" s="113"/>
      <c r="I148" s="113"/>
      <c r="J148" s="113"/>
      <c r="K148" s="113"/>
      <c r="L148" s="113"/>
    </row>
    <row r="149" spans="1:12" s="46" customFormat="1" x14ac:dyDescent="0.3">
      <c r="A149" s="47">
        <v>142</v>
      </c>
      <c r="B149" s="342"/>
      <c r="C149" s="342"/>
      <c r="D149" s="26" t="s">
        <v>105</v>
      </c>
      <c r="E149" s="25" t="s">
        <v>14</v>
      </c>
      <c r="F149" s="25" t="s">
        <v>274</v>
      </c>
      <c r="G149" s="113"/>
      <c r="H149" s="113"/>
      <c r="I149" s="113"/>
      <c r="J149" s="113"/>
      <c r="K149" s="113"/>
      <c r="L149" s="113"/>
    </row>
    <row r="150" spans="1:12" s="46" customFormat="1" x14ac:dyDescent="0.3">
      <c r="A150" s="47">
        <v>143</v>
      </c>
      <c r="B150" s="342"/>
      <c r="C150" s="342"/>
      <c r="D150" s="26" t="s">
        <v>220</v>
      </c>
      <c r="E150" s="25"/>
      <c r="F150" s="25" t="s">
        <v>275</v>
      </c>
      <c r="G150" s="113"/>
      <c r="H150" s="113"/>
      <c r="I150" s="113"/>
      <c r="J150" s="113"/>
      <c r="K150" s="113"/>
      <c r="L150" s="113"/>
    </row>
    <row r="151" spans="1:12" s="46" customFormat="1" ht="31.2" x14ac:dyDescent="0.3">
      <c r="A151" s="49">
        <v>144</v>
      </c>
      <c r="B151" s="343"/>
      <c r="C151" s="343"/>
      <c r="D151" s="53" t="s">
        <v>191</v>
      </c>
      <c r="E151" s="35" t="s">
        <v>101</v>
      </c>
      <c r="F151" s="35" t="s">
        <v>276</v>
      </c>
      <c r="G151" s="114"/>
      <c r="H151" s="114"/>
      <c r="I151" s="114"/>
      <c r="J151" s="114"/>
      <c r="K151" s="114"/>
      <c r="L151" s="114"/>
    </row>
    <row r="152" spans="1:12" s="46" customFormat="1" x14ac:dyDescent="0.3">
      <c r="A152" s="40">
        <v>145</v>
      </c>
      <c r="B152" s="357" t="s">
        <v>277</v>
      </c>
      <c r="C152" s="357"/>
      <c r="D152" s="42" t="s">
        <v>179</v>
      </c>
      <c r="E152" s="19" t="s">
        <v>98</v>
      </c>
      <c r="F152" s="33" t="s">
        <v>278</v>
      </c>
      <c r="G152" s="111"/>
      <c r="H152" s="111"/>
      <c r="I152" s="111"/>
      <c r="J152" s="111"/>
      <c r="K152" s="111"/>
      <c r="L152" s="111"/>
    </row>
    <row r="153" spans="1:12" s="46" customFormat="1" x14ac:dyDescent="0.3">
      <c r="A153" s="47">
        <v>146</v>
      </c>
      <c r="B153" s="358"/>
      <c r="C153" s="358"/>
      <c r="D153" s="26" t="s">
        <v>181</v>
      </c>
      <c r="E153" s="25" t="s">
        <v>101</v>
      </c>
      <c r="F153" s="25" t="s">
        <v>279</v>
      </c>
      <c r="G153" s="112" t="s">
        <v>21</v>
      </c>
      <c r="H153" s="112"/>
      <c r="I153" s="112" t="s">
        <v>21</v>
      </c>
      <c r="J153" s="112"/>
      <c r="K153" s="112"/>
      <c r="L153" s="112"/>
    </row>
    <row r="154" spans="1:12" s="46" customFormat="1" ht="31.2" x14ac:dyDescent="0.3">
      <c r="A154" s="47">
        <v>147</v>
      </c>
      <c r="B154" s="358"/>
      <c r="C154" s="358"/>
      <c r="D154" s="26" t="s">
        <v>183</v>
      </c>
      <c r="E154" s="25" t="s">
        <v>101</v>
      </c>
      <c r="F154" s="25" t="s">
        <v>280</v>
      </c>
      <c r="G154" s="112"/>
      <c r="H154" s="112"/>
      <c r="I154" s="112"/>
      <c r="J154" s="112"/>
      <c r="K154" s="112"/>
      <c r="L154" s="112"/>
    </row>
    <row r="155" spans="1:12" s="46" customFormat="1" ht="46.8" x14ac:dyDescent="0.3">
      <c r="A155" s="47">
        <v>148</v>
      </c>
      <c r="B155" s="358"/>
      <c r="C155" s="358"/>
      <c r="D155" s="26" t="s">
        <v>185</v>
      </c>
      <c r="E155" s="25" t="s">
        <v>101</v>
      </c>
      <c r="F155" s="25" t="s">
        <v>281</v>
      </c>
      <c r="G155" s="112"/>
      <c r="H155" s="112"/>
      <c r="I155" s="112"/>
      <c r="J155" s="112"/>
      <c r="K155" s="112"/>
      <c r="L155" s="112"/>
    </row>
    <row r="156" spans="1:12" s="46" customFormat="1" ht="66.75" customHeight="1" x14ac:dyDescent="0.3">
      <c r="A156" s="47">
        <v>149</v>
      </c>
      <c r="B156" s="359"/>
      <c r="C156" s="359"/>
      <c r="D156" s="26" t="s">
        <v>187</v>
      </c>
      <c r="E156" s="25" t="s">
        <v>14</v>
      </c>
      <c r="F156" s="25" t="s">
        <v>282</v>
      </c>
      <c r="G156" s="113"/>
      <c r="H156" s="113"/>
      <c r="I156" s="113"/>
      <c r="J156" s="113"/>
      <c r="K156" s="113"/>
      <c r="L156" s="113"/>
    </row>
    <row r="157" spans="1:12" s="46" customFormat="1" x14ac:dyDescent="0.3">
      <c r="A157" s="47">
        <v>150</v>
      </c>
      <c r="B157" s="359"/>
      <c r="C157" s="359"/>
      <c r="D157" s="26" t="s">
        <v>105</v>
      </c>
      <c r="E157" s="25" t="s">
        <v>14</v>
      </c>
      <c r="F157" s="25" t="s">
        <v>283</v>
      </c>
      <c r="G157" s="113"/>
      <c r="H157" s="113"/>
      <c r="I157" s="113"/>
      <c r="J157" s="113"/>
      <c r="K157" s="113"/>
      <c r="L157" s="113"/>
    </row>
    <row r="158" spans="1:12" s="46" customFormat="1" x14ac:dyDescent="0.3">
      <c r="A158" s="47">
        <v>151</v>
      </c>
      <c r="B158" s="359"/>
      <c r="C158" s="359"/>
      <c r="D158" s="26" t="s">
        <v>220</v>
      </c>
      <c r="E158" s="25" t="s">
        <v>14</v>
      </c>
      <c r="F158" s="25" t="s">
        <v>284</v>
      </c>
      <c r="G158" s="113"/>
      <c r="H158" s="113"/>
      <c r="I158" s="113"/>
      <c r="J158" s="113"/>
      <c r="K158" s="113"/>
      <c r="L158" s="113"/>
    </row>
    <row r="159" spans="1:12" s="46" customFormat="1" ht="31.2" x14ac:dyDescent="0.3">
      <c r="A159" s="49">
        <v>152</v>
      </c>
      <c r="B159" s="360"/>
      <c r="C159" s="360"/>
      <c r="D159" s="30" t="s">
        <v>191</v>
      </c>
      <c r="E159" s="31" t="s">
        <v>101</v>
      </c>
      <c r="F159" s="31" t="s">
        <v>285</v>
      </c>
      <c r="G159" s="114"/>
      <c r="H159" s="114"/>
      <c r="I159" s="114"/>
      <c r="J159" s="114"/>
      <c r="K159" s="114"/>
      <c r="L159" s="114"/>
    </row>
    <row r="160" spans="1:12" s="46" customFormat="1" x14ac:dyDescent="0.3">
      <c r="A160" s="40">
        <v>153</v>
      </c>
      <c r="B160" s="340" t="s">
        <v>286</v>
      </c>
      <c r="C160" s="340"/>
      <c r="D160" s="42" t="s">
        <v>179</v>
      </c>
      <c r="E160" s="19" t="s">
        <v>98</v>
      </c>
      <c r="F160" s="33" t="s">
        <v>287</v>
      </c>
      <c r="G160" s="111">
        <v>311.89999999999998</v>
      </c>
      <c r="H160" s="111">
        <v>332.7</v>
      </c>
      <c r="I160" s="111">
        <v>315</v>
      </c>
      <c r="J160" s="111">
        <v>340</v>
      </c>
      <c r="K160" s="111">
        <v>350</v>
      </c>
      <c r="L160" s="111">
        <v>355</v>
      </c>
    </row>
    <row r="161" spans="1:12" s="46" customFormat="1" x14ac:dyDescent="0.3">
      <c r="A161" s="47">
        <v>154</v>
      </c>
      <c r="B161" s="341"/>
      <c r="C161" s="341"/>
      <c r="D161" s="26" t="s">
        <v>181</v>
      </c>
      <c r="E161" s="25" t="s">
        <v>101</v>
      </c>
      <c r="F161" s="25" t="s">
        <v>288</v>
      </c>
      <c r="G161" s="112" t="s">
        <v>21</v>
      </c>
      <c r="H161" s="112">
        <v>32.840000000000003</v>
      </c>
      <c r="I161" s="112" t="s">
        <v>21</v>
      </c>
      <c r="J161" s="112">
        <v>35</v>
      </c>
      <c r="K161" s="112">
        <v>10</v>
      </c>
      <c r="L161" s="112">
        <v>5</v>
      </c>
    </row>
    <row r="162" spans="1:12" s="46" customFormat="1" ht="31.2" x14ac:dyDescent="0.3">
      <c r="A162" s="47">
        <v>155</v>
      </c>
      <c r="B162" s="341"/>
      <c r="C162" s="341"/>
      <c r="D162" s="26" t="s">
        <v>183</v>
      </c>
      <c r="E162" s="25" t="s">
        <v>101</v>
      </c>
      <c r="F162" s="25" t="s">
        <v>289</v>
      </c>
      <c r="G162" s="112"/>
      <c r="H162" s="112"/>
      <c r="I162" s="112"/>
      <c r="J162" s="112"/>
      <c r="K162" s="112"/>
      <c r="L162" s="112"/>
    </row>
    <row r="163" spans="1:12" s="46" customFormat="1" ht="46.8" x14ac:dyDescent="0.3">
      <c r="A163" s="47">
        <v>156</v>
      </c>
      <c r="B163" s="341"/>
      <c r="C163" s="341"/>
      <c r="D163" s="26" t="s">
        <v>185</v>
      </c>
      <c r="E163" s="25" t="s">
        <v>101</v>
      </c>
      <c r="F163" s="25" t="s">
        <v>290</v>
      </c>
      <c r="G163" s="112"/>
      <c r="H163" s="112"/>
      <c r="I163" s="112"/>
      <c r="J163" s="112"/>
      <c r="K163" s="112"/>
      <c r="L163" s="112"/>
    </row>
    <row r="164" spans="1:12" s="46" customFormat="1" ht="60.9" customHeight="1" x14ac:dyDescent="0.3">
      <c r="A164" s="47">
        <v>157</v>
      </c>
      <c r="B164" s="342"/>
      <c r="C164" s="342"/>
      <c r="D164" s="26" t="s">
        <v>187</v>
      </c>
      <c r="E164" s="25" t="s">
        <v>14</v>
      </c>
      <c r="F164" s="25" t="s">
        <v>291</v>
      </c>
      <c r="G164" s="113"/>
      <c r="H164" s="113"/>
      <c r="I164" s="113"/>
      <c r="J164" s="113"/>
      <c r="K164" s="113"/>
      <c r="L164" s="113"/>
    </row>
    <row r="165" spans="1:12" s="46" customFormat="1" x14ac:dyDescent="0.3">
      <c r="A165" s="47">
        <v>158</v>
      </c>
      <c r="B165" s="342"/>
      <c r="C165" s="342"/>
      <c r="D165" s="26" t="s">
        <v>105</v>
      </c>
      <c r="E165" s="25" t="s">
        <v>14</v>
      </c>
      <c r="F165" s="25" t="s">
        <v>292</v>
      </c>
      <c r="G165" s="113"/>
      <c r="H165" s="113"/>
      <c r="I165" s="113"/>
      <c r="J165" s="113"/>
      <c r="K165" s="113"/>
      <c r="L165" s="113"/>
    </row>
    <row r="166" spans="1:12" s="46" customFormat="1" x14ac:dyDescent="0.3">
      <c r="A166" s="47">
        <v>159</v>
      </c>
      <c r="B166" s="342"/>
      <c r="C166" s="342"/>
      <c r="D166" s="26" t="s">
        <v>220</v>
      </c>
      <c r="E166" s="25" t="s">
        <v>14</v>
      </c>
      <c r="F166" s="25" t="s">
        <v>293</v>
      </c>
      <c r="G166" s="113"/>
      <c r="H166" s="113"/>
      <c r="I166" s="113"/>
      <c r="J166" s="113"/>
      <c r="K166" s="113"/>
      <c r="L166" s="113"/>
    </row>
    <row r="167" spans="1:12" s="46" customFormat="1" ht="31.2" x14ac:dyDescent="0.3">
      <c r="A167" s="49">
        <v>160</v>
      </c>
      <c r="B167" s="343"/>
      <c r="C167" s="343"/>
      <c r="D167" s="53" t="s">
        <v>191</v>
      </c>
      <c r="E167" s="35" t="s">
        <v>101</v>
      </c>
      <c r="F167" s="35" t="s">
        <v>294</v>
      </c>
      <c r="G167" s="114"/>
      <c r="H167" s="114"/>
      <c r="I167" s="114"/>
      <c r="J167" s="114"/>
      <c r="K167" s="114"/>
      <c r="L167" s="114"/>
    </row>
    <row r="168" spans="1:12" x14ac:dyDescent="0.3">
      <c r="A168" s="40">
        <v>161</v>
      </c>
      <c r="B168" s="340" t="s">
        <v>295</v>
      </c>
      <c r="C168" s="340"/>
      <c r="D168" s="42" t="s">
        <v>179</v>
      </c>
      <c r="E168" s="19" t="s">
        <v>98</v>
      </c>
      <c r="F168" s="33" t="s">
        <v>296</v>
      </c>
      <c r="G168" s="111">
        <v>275</v>
      </c>
      <c r="H168" s="111">
        <v>303.92</v>
      </c>
      <c r="I168" s="111">
        <v>280</v>
      </c>
      <c r="J168" s="111">
        <v>307</v>
      </c>
      <c r="K168" s="111">
        <v>310</v>
      </c>
      <c r="L168" s="111">
        <v>312</v>
      </c>
    </row>
    <row r="169" spans="1:12" x14ac:dyDescent="0.3">
      <c r="A169" s="47">
        <v>162</v>
      </c>
      <c r="B169" s="341"/>
      <c r="C169" s="341"/>
      <c r="D169" s="26" t="s">
        <v>181</v>
      </c>
      <c r="E169" s="25" t="s">
        <v>101</v>
      </c>
      <c r="F169" s="25" t="s">
        <v>297</v>
      </c>
      <c r="G169" s="112" t="s">
        <v>21</v>
      </c>
      <c r="H169" s="112">
        <v>37.130000000000003</v>
      </c>
      <c r="I169" s="112" t="s">
        <v>21</v>
      </c>
      <c r="J169" s="112">
        <v>38</v>
      </c>
      <c r="K169" s="112">
        <v>3</v>
      </c>
      <c r="L169" s="112">
        <v>2</v>
      </c>
    </row>
    <row r="170" spans="1:12" ht="31.2" x14ac:dyDescent="0.3">
      <c r="A170" s="47">
        <v>163</v>
      </c>
      <c r="B170" s="341"/>
      <c r="C170" s="341"/>
      <c r="D170" s="26" t="s">
        <v>183</v>
      </c>
      <c r="E170" s="25" t="s">
        <v>101</v>
      </c>
      <c r="F170" s="25" t="s">
        <v>298</v>
      </c>
      <c r="G170" s="112"/>
      <c r="H170" s="112"/>
      <c r="I170" s="112"/>
      <c r="J170" s="112"/>
      <c r="K170" s="112"/>
      <c r="L170" s="112"/>
    </row>
    <row r="171" spans="1:12" ht="46.8" x14ac:dyDescent="0.3">
      <c r="A171" s="47">
        <v>164</v>
      </c>
      <c r="B171" s="341"/>
      <c r="C171" s="341"/>
      <c r="D171" s="26" t="s">
        <v>185</v>
      </c>
      <c r="E171" s="25" t="s">
        <v>101</v>
      </c>
      <c r="F171" s="25" t="s">
        <v>299</v>
      </c>
      <c r="G171" s="112"/>
      <c r="H171" s="112"/>
      <c r="I171" s="112"/>
      <c r="J171" s="112"/>
      <c r="K171" s="112"/>
      <c r="L171" s="112"/>
    </row>
    <row r="172" spans="1:12" ht="60.9" customHeight="1" x14ac:dyDescent="0.3">
      <c r="A172" s="47">
        <v>165</v>
      </c>
      <c r="B172" s="342"/>
      <c r="C172" s="342"/>
      <c r="D172" s="26" t="s">
        <v>187</v>
      </c>
      <c r="E172" s="25" t="s">
        <v>101</v>
      </c>
      <c r="F172" s="25" t="s">
        <v>300</v>
      </c>
      <c r="G172" s="113"/>
      <c r="H172" s="113"/>
      <c r="I172" s="113"/>
      <c r="J172" s="113"/>
      <c r="K172" s="113"/>
      <c r="L172" s="113"/>
    </row>
    <row r="173" spans="1:12" x14ac:dyDescent="0.3">
      <c r="A173" s="47">
        <v>166</v>
      </c>
      <c r="B173" s="342"/>
      <c r="C173" s="342"/>
      <c r="D173" s="26" t="s">
        <v>105</v>
      </c>
      <c r="E173" s="25" t="s">
        <v>101</v>
      </c>
      <c r="F173" s="25" t="s">
        <v>301</v>
      </c>
      <c r="G173" s="113"/>
      <c r="H173" s="113"/>
      <c r="I173" s="113"/>
      <c r="J173" s="113"/>
      <c r="K173" s="113"/>
      <c r="L173" s="113"/>
    </row>
    <row r="174" spans="1:12" x14ac:dyDescent="0.3">
      <c r="A174" s="47">
        <v>167</v>
      </c>
      <c r="B174" s="342"/>
      <c r="C174" s="342"/>
      <c r="D174" s="26" t="s">
        <v>220</v>
      </c>
      <c r="E174" s="25" t="s">
        <v>101</v>
      </c>
      <c r="F174" s="25" t="s">
        <v>302</v>
      </c>
      <c r="G174" s="113"/>
      <c r="H174" s="113"/>
      <c r="I174" s="113"/>
      <c r="J174" s="113"/>
      <c r="K174" s="113"/>
      <c r="L174" s="113"/>
    </row>
    <row r="175" spans="1:12" ht="31.2" x14ac:dyDescent="0.3">
      <c r="A175" s="49">
        <v>168</v>
      </c>
      <c r="B175" s="343"/>
      <c r="C175" s="343"/>
      <c r="D175" s="30" t="s">
        <v>191</v>
      </c>
      <c r="E175" s="31" t="s">
        <v>101</v>
      </c>
      <c r="F175" s="31" t="s">
        <v>303</v>
      </c>
      <c r="G175" s="114"/>
      <c r="H175" s="114"/>
      <c r="I175" s="114"/>
      <c r="J175" s="114"/>
      <c r="K175" s="114"/>
      <c r="L175" s="114"/>
    </row>
    <row r="176" spans="1:12" s="54" customFormat="1" x14ac:dyDescent="0.3">
      <c r="A176" s="40">
        <v>169</v>
      </c>
      <c r="B176" s="340" t="s">
        <v>304</v>
      </c>
      <c r="C176" s="340"/>
      <c r="D176" s="42" t="s">
        <v>179</v>
      </c>
      <c r="E176" s="19" t="s">
        <v>98</v>
      </c>
      <c r="F176" s="33" t="s">
        <v>305</v>
      </c>
      <c r="G176" s="116">
        <v>150</v>
      </c>
      <c r="H176" s="116">
        <v>152.72</v>
      </c>
      <c r="I176" s="116">
        <v>151</v>
      </c>
      <c r="J176" s="116">
        <v>155</v>
      </c>
      <c r="K176" s="116">
        <v>160</v>
      </c>
      <c r="L176" s="116">
        <v>160</v>
      </c>
    </row>
    <row r="177" spans="1:12" s="54" customFormat="1" x14ac:dyDescent="0.3">
      <c r="A177" s="47">
        <v>170</v>
      </c>
      <c r="B177" s="341"/>
      <c r="C177" s="341"/>
      <c r="D177" s="26" t="s">
        <v>181</v>
      </c>
      <c r="E177" s="25" t="s">
        <v>101</v>
      </c>
      <c r="F177" s="25" t="s">
        <v>306</v>
      </c>
      <c r="G177" s="117" t="s">
        <v>21</v>
      </c>
      <c r="H177" s="117">
        <v>5.65</v>
      </c>
      <c r="I177" s="117" t="s">
        <v>21</v>
      </c>
      <c r="J177" s="117">
        <v>8</v>
      </c>
      <c r="K177" s="117">
        <v>5</v>
      </c>
      <c r="L177" s="117"/>
    </row>
    <row r="178" spans="1:12" s="54" customFormat="1" ht="31.2" x14ac:dyDescent="0.3">
      <c r="A178" s="47">
        <v>171</v>
      </c>
      <c r="B178" s="341"/>
      <c r="C178" s="341"/>
      <c r="D178" s="26" t="s">
        <v>183</v>
      </c>
      <c r="E178" s="25" t="s">
        <v>101</v>
      </c>
      <c r="F178" s="25" t="s">
        <v>307</v>
      </c>
      <c r="G178" s="112"/>
      <c r="H178" s="112"/>
      <c r="I178" s="112"/>
      <c r="J178" s="112"/>
      <c r="K178" s="112"/>
      <c r="L178" s="112"/>
    </row>
    <row r="179" spans="1:12" s="54" customFormat="1" ht="46.8" x14ac:dyDescent="0.3">
      <c r="A179" s="47">
        <v>172</v>
      </c>
      <c r="B179" s="341"/>
      <c r="C179" s="341"/>
      <c r="D179" s="26" t="s">
        <v>185</v>
      </c>
      <c r="E179" s="25" t="s">
        <v>101</v>
      </c>
      <c r="F179" s="25" t="s">
        <v>308</v>
      </c>
      <c r="G179" s="117"/>
      <c r="H179" s="117"/>
      <c r="I179" s="117"/>
      <c r="J179" s="117"/>
      <c r="K179" s="117"/>
      <c r="L179" s="117"/>
    </row>
    <row r="180" spans="1:12" s="54" customFormat="1" ht="60.9" customHeight="1" x14ac:dyDescent="0.3">
      <c r="A180" s="47">
        <v>173</v>
      </c>
      <c r="B180" s="342"/>
      <c r="C180" s="342"/>
      <c r="D180" s="26" t="s">
        <v>187</v>
      </c>
      <c r="E180" s="25" t="s">
        <v>14</v>
      </c>
      <c r="F180" s="25" t="s">
        <v>309</v>
      </c>
      <c r="G180" s="118"/>
      <c r="H180" s="118"/>
      <c r="I180" s="118"/>
      <c r="J180" s="118"/>
      <c r="K180" s="118"/>
      <c r="L180" s="118"/>
    </row>
    <row r="181" spans="1:12" s="54" customFormat="1" x14ac:dyDescent="0.3">
      <c r="A181" s="47">
        <v>174</v>
      </c>
      <c r="B181" s="342"/>
      <c r="C181" s="342"/>
      <c r="D181" s="26" t="s">
        <v>105</v>
      </c>
      <c r="E181" s="25" t="s">
        <v>14</v>
      </c>
      <c r="F181" s="25" t="s">
        <v>310</v>
      </c>
      <c r="G181" s="118"/>
      <c r="H181" s="118"/>
      <c r="I181" s="118"/>
      <c r="J181" s="118"/>
      <c r="K181" s="118"/>
      <c r="L181" s="118"/>
    </row>
    <row r="182" spans="1:12" s="54" customFormat="1" x14ac:dyDescent="0.3">
      <c r="A182" s="47">
        <v>175</v>
      </c>
      <c r="B182" s="342"/>
      <c r="C182" s="342"/>
      <c r="D182" s="26" t="s">
        <v>220</v>
      </c>
      <c r="E182" s="25" t="s">
        <v>14</v>
      </c>
      <c r="F182" s="25" t="s">
        <v>311</v>
      </c>
      <c r="G182" s="118"/>
      <c r="H182" s="118"/>
      <c r="I182" s="118"/>
      <c r="J182" s="118"/>
      <c r="K182" s="118"/>
      <c r="L182" s="118"/>
    </row>
    <row r="183" spans="1:12" s="54" customFormat="1" ht="31.2" x14ac:dyDescent="0.3">
      <c r="A183" s="49">
        <v>176</v>
      </c>
      <c r="B183" s="343"/>
      <c r="C183" s="343"/>
      <c r="D183" s="53" t="s">
        <v>191</v>
      </c>
      <c r="E183" s="35" t="s">
        <v>101</v>
      </c>
      <c r="F183" s="35" t="s">
        <v>312</v>
      </c>
      <c r="G183" s="118"/>
      <c r="H183" s="119"/>
      <c r="I183" s="119"/>
      <c r="J183" s="119"/>
      <c r="K183" s="119"/>
      <c r="L183" s="119"/>
    </row>
    <row r="184" spans="1:12" s="46" customFormat="1" x14ac:dyDescent="0.3">
      <c r="A184" s="40">
        <v>177</v>
      </c>
      <c r="B184" s="340" t="s">
        <v>313</v>
      </c>
      <c r="C184" s="340"/>
      <c r="D184" s="42" t="s">
        <v>179</v>
      </c>
      <c r="E184" s="19" t="s">
        <v>98</v>
      </c>
      <c r="F184" s="33" t="s">
        <v>314</v>
      </c>
      <c r="G184" s="116">
        <v>115</v>
      </c>
      <c r="H184" s="116">
        <v>119.8</v>
      </c>
      <c r="I184" s="116">
        <v>117</v>
      </c>
      <c r="J184" s="116">
        <v>122</v>
      </c>
      <c r="K184" s="116">
        <v>125</v>
      </c>
      <c r="L184" s="116">
        <v>126</v>
      </c>
    </row>
    <row r="185" spans="1:12" s="46" customFormat="1" x14ac:dyDescent="0.3">
      <c r="A185" s="47">
        <v>178</v>
      </c>
      <c r="B185" s="341"/>
      <c r="C185" s="341"/>
      <c r="D185" s="26" t="s">
        <v>181</v>
      </c>
      <c r="E185" s="25" t="s">
        <v>101</v>
      </c>
      <c r="F185" s="25" t="s">
        <v>315</v>
      </c>
      <c r="G185" s="117" t="s">
        <v>21</v>
      </c>
      <c r="H185" s="117">
        <v>2.99</v>
      </c>
      <c r="I185" s="117" t="s">
        <v>21</v>
      </c>
      <c r="J185" s="117">
        <v>4</v>
      </c>
      <c r="K185" s="117">
        <v>3</v>
      </c>
      <c r="L185" s="117">
        <v>1</v>
      </c>
    </row>
    <row r="186" spans="1:12" s="46" customFormat="1" ht="31.2" x14ac:dyDescent="0.3">
      <c r="A186" s="47">
        <v>179</v>
      </c>
      <c r="B186" s="341"/>
      <c r="C186" s="341"/>
      <c r="D186" s="26" t="s">
        <v>183</v>
      </c>
      <c r="E186" s="25" t="s">
        <v>101</v>
      </c>
      <c r="F186" s="25" t="s">
        <v>316</v>
      </c>
      <c r="G186" s="112"/>
      <c r="H186" s="112"/>
      <c r="I186" s="112"/>
      <c r="J186" s="112"/>
      <c r="K186" s="112"/>
      <c r="L186" s="112"/>
    </row>
    <row r="187" spans="1:12" s="46" customFormat="1" ht="46.8" x14ac:dyDescent="0.3">
      <c r="A187" s="47">
        <v>180</v>
      </c>
      <c r="B187" s="341"/>
      <c r="C187" s="341"/>
      <c r="D187" s="26" t="s">
        <v>185</v>
      </c>
      <c r="E187" s="25" t="s">
        <v>101</v>
      </c>
      <c r="F187" s="25" t="s">
        <v>317</v>
      </c>
      <c r="G187" s="117"/>
      <c r="H187" s="117"/>
      <c r="I187" s="117"/>
      <c r="J187" s="117"/>
      <c r="K187" s="117"/>
      <c r="L187" s="117"/>
    </row>
    <row r="188" spans="1:12" s="46" customFormat="1" ht="60.9" customHeight="1" x14ac:dyDescent="0.3">
      <c r="A188" s="47">
        <v>181</v>
      </c>
      <c r="B188" s="342"/>
      <c r="C188" s="342"/>
      <c r="D188" s="26" t="s">
        <v>187</v>
      </c>
      <c r="E188" s="25" t="s">
        <v>14</v>
      </c>
      <c r="F188" s="25" t="s">
        <v>318</v>
      </c>
      <c r="G188" s="118"/>
      <c r="H188" s="118"/>
      <c r="I188" s="118"/>
      <c r="J188" s="118"/>
      <c r="K188" s="118"/>
      <c r="L188" s="118"/>
    </row>
    <row r="189" spans="1:12" s="46" customFormat="1" x14ac:dyDescent="0.3">
      <c r="A189" s="47">
        <v>182</v>
      </c>
      <c r="B189" s="342"/>
      <c r="C189" s="342"/>
      <c r="D189" s="26" t="s">
        <v>105</v>
      </c>
      <c r="E189" s="25" t="s">
        <v>14</v>
      </c>
      <c r="F189" s="25" t="s">
        <v>319</v>
      </c>
      <c r="G189" s="118"/>
      <c r="H189" s="118"/>
      <c r="I189" s="118"/>
      <c r="J189" s="118"/>
      <c r="K189" s="118"/>
      <c r="L189" s="118"/>
    </row>
    <row r="190" spans="1:12" s="46" customFormat="1" x14ac:dyDescent="0.3">
      <c r="A190" s="47">
        <v>183</v>
      </c>
      <c r="B190" s="342"/>
      <c r="C190" s="342"/>
      <c r="D190" s="26" t="s">
        <v>220</v>
      </c>
      <c r="E190" s="25" t="s">
        <v>14</v>
      </c>
      <c r="F190" s="25" t="s">
        <v>320</v>
      </c>
      <c r="G190" s="118"/>
      <c r="H190" s="118"/>
      <c r="I190" s="118"/>
      <c r="J190" s="118"/>
      <c r="K190" s="118"/>
      <c r="L190" s="118"/>
    </row>
    <row r="191" spans="1:12" s="46" customFormat="1" ht="31.2" x14ac:dyDescent="0.3">
      <c r="A191" s="49">
        <v>184</v>
      </c>
      <c r="B191" s="343"/>
      <c r="C191" s="343"/>
      <c r="D191" s="30" t="s">
        <v>191</v>
      </c>
      <c r="E191" s="31" t="s">
        <v>101</v>
      </c>
      <c r="F191" s="31" t="s">
        <v>321</v>
      </c>
      <c r="G191" s="119"/>
      <c r="H191" s="119"/>
      <c r="I191" s="119"/>
      <c r="J191" s="119"/>
      <c r="K191" s="119"/>
      <c r="L191" s="119"/>
    </row>
    <row r="192" spans="1:12" s="46" customFormat="1" ht="23.1" customHeight="1" x14ac:dyDescent="0.3">
      <c r="A192" s="40">
        <v>185</v>
      </c>
      <c r="B192" s="357" t="s">
        <v>322</v>
      </c>
      <c r="C192" s="357"/>
      <c r="D192" s="42" t="s">
        <v>179</v>
      </c>
      <c r="E192" s="19" t="s">
        <v>98</v>
      </c>
      <c r="F192" s="33" t="s">
        <v>323</v>
      </c>
      <c r="G192" s="116"/>
      <c r="H192" s="116"/>
      <c r="I192" s="116"/>
      <c r="J192" s="116"/>
      <c r="K192" s="116"/>
      <c r="L192" s="116"/>
    </row>
    <row r="193" spans="1:12" s="46" customFormat="1" ht="23.1" customHeight="1" x14ac:dyDescent="0.3">
      <c r="A193" s="47">
        <v>186</v>
      </c>
      <c r="B193" s="358"/>
      <c r="C193" s="358"/>
      <c r="D193" s="26" t="s">
        <v>181</v>
      </c>
      <c r="E193" s="25" t="s">
        <v>101</v>
      </c>
      <c r="F193" s="25" t="s">
        <v>324</v>
      </c>
      <c r="G193" s="117" t="s">
        <v>21</v>
      </c>
      <c r="H193" s="117"/>
      <c r="I193" s="117" t="s">
        <v>21</v>
      </c>
      <c r="J193" s="117"/>
      <c r="K193" s="117"/>
      <c r="L193" s="117"/>
    </row>
    <row r="194" spans="1:12" s="46" customFormat="1" ht="31.2" x14ac:dyDescent="0.3">
      <c r="A194" s="47">
        <v>187</v>
      </c>
      <c r="B194" s="358"/>
      <c r="C194" s="358"/>
      <c r="D194" s="26" t="s">
        <v>183</v>
      </c>
      <c r="E194" s="25" t="s">
        <v>101</v>
      </c>
      <c r="F194" s="25" t="s">
        <v>325</v>
      </c>
      <c r="G194" s="112"/>
      <c r="H194" s="112"/>
      <c r="I194" s="112"/>
      <c r="J194" s="112"/>
      <c r="K194" s="112"/>
      <c r="L194" s="112"/>
    </row>
    <row r="195" spans="1:12" s="46" customFormat="1" ht="46.8" x14ac:dyDescent="0.3">
      <c r="A195" s="47">
        <v>188</v>
      </c>
      <c r="B195" s="358"/>
      <c r="C195" s="358"/>
      <c r="D195" s="26" t="s">
        <v>185</v>
      </c>
      <c r="E195" s="25" t="s">
        <v>101</v>
      </c>
      <c r="F195" s="25" t="s">
        <v>326</v>
      </c>
      <c r="G195" s="117"/>
      <c r="H195" s="117"/>
      <c r="I195" s="117"/>
      <c r="J195" s="117"/>
      <c r="K195" s="117"/>
      <c r="L195" s="117"/>
    </row>
    <row r="196" spans="1:12" s="46" customFormat="1" ht="60.9" customHeight="1" x14ac:dyDescent="0.3">
      <c r="A196" s="47">
        <v>189</v>
      </c>
      <c r="B196" s="359"/>
      <c r="C196" s="359"/>
      <c r="D196" s="26" t="s">
        <v>187</v>
      </c>
      <c r="E196" s="25" t="s">
        <v>14</v>
      </c>
      <c r="F196" s="25" t="s">
        <v>327</v>
      </c>
      <c r="G196" s="118"/>
      <c r="H196" s="118"/>
      <c r="I196" s="118"/>
      <c r="J196" s="118"/>
      <c r="K196" s="118"/>
      <c r="L196" s="118"/>
    </row>
    <row r="197" spans="1:12" s="46" customFormat="1" ht="23.1" customHeight="1" x14ac:dyDescent="0.3">
      <c r="A197" s="47">
        <v>190</v>
      </c>
      <c r="B197" s="359"/>
      <c r="C197" s="359"/>
      <c r="D197" s="26" t="s">
        <v>105</v>
      </c>
      <c r="E197" s="25" t="s">
        <v>14</v>
      </c>
      <c r="F197" s="25" t="s">
        <v>328</v>
      </c>
      <c r="G197" s="118"/>
      <c r="H197" s="118"/>
      <c r="I197" s="118"/>
      <c r="J197" s="118"/>
      <c r="K197" s="118"/>
      <c r="L197" s="118"/>
    </row>
    <row r="198" spans="1:12" s="46" customFormat="1" ht="23.1" customHeight="1" x14ac:dyDescent="0.3">
      <c r="A198" s="47">
        <v>191</v>
      </c>
      <c r="B198" s="359"/>
      <c r="C198" s="359"/>
      <c r="D198" s="26" t="s">
        <v>220</v>
      </c>
      <c r="E198" s="25" t="s">
        <v>14</v>
      </c>
      <c r="F198" s="25" t="s">
        <v>329</v>
      </c>
      <c r="G198" s="118"/>
      <c r="H198" s="118"/>
      <c r="I198" s="118"/>
      <c r="J198" s="118"/>
      <c r="K198" s="118"/>
      <c r="L198" s="118"/>
    </row>
    <row r="199" spans="1:12" s="46" customFormat="1" ht="31.2" x14ac:dyDescent="0.3">
      <c r="A199" s="49">
        <v>192</v>
      </c>
      <c r="B199" s="360"/>
      <c r="C199" s="360"/>
      <c r="D199" s="26" t="s">
        <v>191</v>
      </c>
      <c r="E199" s="35" t="s">
        <v>101</v>
      </c>
      <c r="F199" s="35" t="s">
        <v>330</v>
      </c>
      <c r="G199" s="119"/>
      <c r="H199" s="119"/>
      <c r="I199" s="119"/>
      <c r="J199" s="119"/>
      <c r="K199" s="119"/>
      <c r="L199" s="119"/>
    </row>
    <row r="200" spans="1:12" ht="34.5" customHeight="1" x14ac:dyDescent="0.3">
      <c r="A200" s="15">
        <v>193</v>
      </c>
      <c r="B200" s="365" t="s">
        <v>331</v>
      </c>
      <c r="C200" s="366"/>
      <c r="D200" s="367"/>
      <c r="E200" s="16" t="s">
        <v>98</v>
      </c>
      <c r="F200" s="38" t="s">
        <v>332</v>
      </c>
      <c r="G200" s="115"/>
      <c r="H200" s="115"/>
      <c r="I200" s="115"/>
      <c r="J200" s="115"/>
      <c r="K200" s="115"/>
      <c r="L200" s="115"/>
    </row>
    <row r="201" spans="1:12" x14ac:dyDescent="0.3">
      <c r="A201" s="39">
        <v>194</v>
      </c>
      <c r="B201" s="344" t="s">
        <v>8</v>
      </c>
      <c r="C201" s="345"/>
      <c r="D201" s="346"/>
      <c r="E201" s="15" t="s">
        <v>21</v>
      </c>
      <c r="F201" s="55"/>
      <c r="G201" s="110" t="s">
        <v>21</v>
      </c>
      <c r="H201" s="110" t="s">
        <v>21</v>
      </c>
      <c r="I201" s="110" t="s">
        <v>21</v>
      </c>
      <c r="J201" s="110" t="s">
        <v>21</v>
      </c>
      <c r="K201" s="110" t="s">
        <v>21</v>
      </c>
      <c r="L201" s="110" t="s">
        <v>21</v>
      </c>
    </row>
    <row r="202" spans="1:12" x14ac:dyDescent="0.3">
      <c r="A202" s="40">
        <v>195</v>
      </c>
      <c r="B202" s="361" t="s">
        <v>333</v>
      </c>
      <c r="C202" s="362"/>
      <c r="D202" s="26" t="s">
        <v>334</v>
      </c>
      <c r="E202" s="56" t="s">
        <v>335</v>
      </c>
      <c r="F202" s="44" t="s">
        <v>336</v>
      </c>
      <c r="G202" s="115">
        <v>1</v>
      </c>
      <c r="H202" s="115">
        <v>1</v>
      </c>
      <c r="I202" s="115">
        <v>0</v>
      </c>
      <c r="J202" s="115">
        <v>1</v>
      </c>
      <c r="K202" s="115">
        <v>2</v>
      </c>
      <c r="L202" s="115">
        <v>2</v>
      </c>
    </row>
    <row r="203" spans="1:12" ht="31.2" x14ac:dyDescent="0.3">
      <c r="A203" s="47">
        <v>196</v>
      </c>
      <c r="B203" s="363"/>
      <c r="C203" s="364"/>
      <c r="D203" s="30" t="s">
        <v>337</v>
      </c>
      <c r="E203" s="29" t="s">
        <v>338</v>
      </c>
      <c r="F203" s="31" t="s">
        <v>339</v>
      </c>
      <c r="G203" s="114">
        <v>4000</v>
      </c>
      <c r="H203" s="114">
        <v>7100</v>
      </c>
      <c r="I203" s="114">
        <v>0</v>
      </c>
      <c r="J203" s="114">
        <v>2000</v>
      </c>
      <c r="K203" s="114">
        <v>4000</v>
      </c>
      <c r="L203" s="114">
        <v>5000</v>
      </c>
    </row>
    <row r="204" spans="1:12" x14ac:dyDescent="0.3">
      <c r="A204" s="40">
        <v>197</v>
      </c>
      <c r="B204" s="361" t="s">
        <v>340</v>
      </c>
      <c r="C204" s="362"/>
      <c r="D204" s="42" t="s">
        <v>334</v>
      </c>
      <c r="E204" s="58" t="s">
        <v>335</v>
      </c>
      <c r="F204" s="33" t="s">
        <v>341</v>
      </c>
      <c r="G204" s="111">
        <v>2</v>
      </c>
      <c r="H204" s="111">
        <v>5</v>
      </c>
      <c r="I204" s="111">
        <v>2</v>
      </c>
      <c r="J204" s="111">
        <v>4</v>
      </c>
      <c r="K204" s="111">
        <v>3</v>
      </c>
      <c r="L204" s="111">
        <v>3</v>
      </c>
    </row>
    <row r="205" spans="1:12" ht="31.2" x14ac:dyDescent="0.3">
      <c r="A205" s="47">
        <v>198</v>
      </c>
      <c r="B205" s="363"/>
      <c r="C205" s="364"/>
      <c r="D205" s="30" t="s">
        <v>342</v>
      </c>
      <c r="E205" s="29" t="s">
        <v>338</v>
      </c>
      <c r="F205" s="31" t="s">
        <v>343</v>
      </c>
      <c r="G205" s="114">
        <v>66</v>
      </c>
      <c r="H205" s="114">
        <v>1729</v>
      </c>
      <c r="I205" s="114">
        <v>300</v>
      </c>
      <c r="J205" s="114">
        <v>500</v>
      </c>
      <c r="K205" s="114">
        <v>350</v>
      </c>
      <c r="L205" s="114">
        <v>400</v>
      </c>
    </row>
    <row r="206" spans="1:12" x14ac:dyDescent="0.3">
      <c r="A206" s="40">
        <v>199</v>
      </c>
      <c r="B206" s="361" t="s">
        <v>344</v>
      </c>
      <c r="C206" s="362"/>
      <c r="D206" s="42" t="s">
        <v>334</v>
      </c>
      <c r="E206" s="58" t="s">
        <v>335</v>
      </c>
      <c r="F206" s="33" t="s">
        <v>345</v>
      </c>
      <c r="G206" s="111"/>
      <c r="H206" s="111">
        <v>1</v>
      </c>
      <c r="I206" s="111">
        <v>1</v>
      </c>
      <c r="J206" s="111">
        <v>1</v>
      </c>
      <c r="K206" s="111">
        <v>2</v>
      </c>
      <c r="L206" s="111">
        <v>2</v>
      </c>
    </row>
    <row r="207" spans="1:12" ht="31.2" x14ac:dyDescent="0.3">
      <c r="A207" s="47">
        <v>200</v>
      </c>
      <c r="B207" s="363"/>
      <c r="C207" s="364"/>
      <c r="D207" s="30" t="s">
        <v>346</v>
      </c>
      <c r="E207" s="29" t="s">
        <v>338</v>
      </c>
      <c r="F207" s="31" t="s">
        <v>347</v>
      </c>
      <c r="G207" s="114" t="s">
        <v>562</v>
      </c>
      <c r="H207" s="114" t="s">
        <v>562</v>
      </c>
      <c r="I207" s="114">
        <v>0</v>
      </c>
      <c r="J207" s="114">
        <v>5</v>
      </c>
      <c r="K207" s="114">
        <v>10</v>
      </c>
      <c r="L207" s="114">
        <v>10</v>
      </c>
    </row>
    <row r="208" spans="1:12" ht="23.1" customHeight="1" x14ac:dyDescent="0.3">
      <c r="A208" s="40">
        <v>201</v>
      </c>
      <c r="B208" s="361" t="s">
        <v>348</v>
      </c>
      <c r="C208" s="362"/>
      <c r="D208" s="42" t="s">
        <v>334</v>
      </c>
      <c r="E208" s="58" t="s">
        <v>335</v>
      </c>
      <c r="F208" s="33" t="s">
        <v>349</v>
      </c>
      <c r="G208" s="111" t="s">
        <v>562</v>
      </c>
      <c r="H208" s="111" t="s">
        <v>562</v>
      </c>
      <c r="I208" s="111">
        <v>0</v>
      </c>
      <c r="J208" s="111">
        <v>1</v>
      </c>
      <c r="K208" s="111">
        <v>2</v>
      </c>
      <c r="L208" s="111">
        <v>2</v>
      </c>
    </row>
    <row r="209" spans="1:12" ht="31.2" x14ac:dyDescent="0.3">
      <c r="A209" s="47">
        <v>202</v>
      </c>
      <c r="B209" s="363"/>
      <c r="C209" s="364"/>
      <c r="D209" s="30" t="s">
        <v>350</v>
      </c>
      <c r="E209" s="29" t="s">
        <v>338</v>
      </c>
      <c r="F209" s="31" t="s">
        <v>351</v>
      </c>
      <c r="G209" s="114" t="s">
        <v>562</v>
      </c>
      <c r="H209" s="114" t="s">
        <v>562</v>
      </c>
      <c r="I209" s="114">
        <v>0</v>
      </c>
      <c r="J209" s="114">
        <v>10</v>
      </c>
      <c r="K209" s="114">
        <v>30</v>
      </c>
      <c r="L209" s="114">
        <v>40</v>
      </c>
    </row>
    <row r="210" spans="1:12" ht="23.1" customHeight="1" x14ac:dyDescent="0.3">
      <c r="A210" s="40">
        <v>203</v>
      </c>
      <c r="B210" s="361" t="s">
        <v>352</v>
      </c>
      <c r="C210" s="362"/>
      <c r="D210" s="42" t="s">
        <v>334</v>
      </c>
      <c r="E210" s="58" t="s">
        <v>335</v>
      </c>
      <c r="F210" s="33" t="s">
        <v>353</v>
      </c>
      <c r="G210" s="52"/>
      <c r="H210" s="59"/>
      <c r="I210" s="45"/>
      <c r="J210" s="59"/>
      <c r="K210" s="59"/>
      <c r="L210" s="59"/>
    </row>
    <row r="211" spans="1:12" ht="31.2" x14ac:dyDescent="0.3">
      <c r="A211" s="47">
        <v>204</v>
      </c>
      <c r="B211" s="363"/>
      <c r="C211" s="364"/>
      <c r="D211" s="30" t="s">
        <v>354</v>
      </c>
      <c r="E211" s="29" t="s">
        <v>338</v>
      </c>
      <c r="F211" s="31" t="s">
        <v>355</v>
      </c>
      <c r="G211" s="50"/>
      <c r="H211" s="57"/>
      <c r="I211" s="50"/>
      <c r="J211" s="57"/>
      <c r="K211" s="57"/>
      <c r="L211" s="57"/>
    </row>
    <row r="212" spans="1:12" ht="23.1" customHeight="1" x14ac:dyDescent="0.3">
      <c r="A212" s="40">
        <v>205</v>
      </c>
      <c r="B212" s="370" t="s">
        <v>356</v>
      </c>
      <c r="C212" s="372"/>
      <c r="D212" s="51" t="s">
        <v>357</v>
      </c>
      <c r="E212" s="43" t="s">
        <v>338</v>
      </c>
      <c r="F212" s="44" t="s">
        <v>358</v>
      </c>
      <c r="G212" s="19" t="s">
        <v>21</v>
      </c>
      <c r="H212" s="19" t="s">
        <v>21</v>
      </c>
      <c r="I212" s="19" t="s">
        <v>21</v>
      </c>
      <c r="J212" s="19" t="s">
        <v>21</v>
      </c>
      <c r="K212" s="19" t="s">
        <v>21</v>
      </c>
      <c r="L212" s="19" t="s">
        <v>21</v>
      </c>
    </row>
    <row r="213" spans="1:12" ht="23.1" customHeight="1" x14ac:dyDescent="0.3">
      <c r="A213" s="47">
        <v>206</v>
      </c>
      <c r="B213" s="370"/>
      <c r="C213" s="372"/>
      <c r="D213" s="26" t="s">
        <v>359</v>
      </c>
      <c r="E213" s="25" t="s">
        <v>101</v>
      </c>
      <c r="F213" s="25" t="s">
        <v>360</v>
      </c>
      <c r="G213" s="24" t="s">
        <v>21</v>
      </c>
      <c r="H213" s="24" t="s">
        <v>21</v>
      </c>
      <c r="I213" s="24" t="s">
        <v>21</v>
      </c>
      <c r="J213" s="24" t="s">
        <v>21</v>
      </c>
      <c r="K213" s="24" t="s">
        <v>21</v>
      </c>
      <c r="L213" s="24" t="s">
        <v>21</v>
      </c>
    </row>
    <row r="214" spans="1:12" ht="23.1" customHeight="1" x14ac:dyDescent="0.3">
      <c r="A214" s="47">
        <v>207</v>
      </c>
      <c r="B214" s="370"/>
      <c r="C214" s="372"/>
      <c r="D214" s="26" t="s">
        <v>361</v>
      </c>
      <c r="E214" s="25" t="s">
        <v>101</v>
      </c>
      <c r="F214" s="25" t="s">
        <v>362</v>
      </c>
      <c r="G214" s="24" t="s">
        <v>21</v>
      </c>
      <c r="H214" s="24" t="s">
        <v>21</v>
      </c>
      <c r="I214" s="24" t="s">
        <v>21</v>
      </c>
      <c r="J214" s="24" t="s">
        <v>21</v>
      </c>
      <c r="K214" s="24" t="s">
        <v>21</v>
      </c>
      <c r="L214" s="24" t="s">
        <v>21</v>
      </c>
    </row>
    <row r="215" spans="1:12" ht="23.1" customHeight="1" x14ac:dyDescent="0.3">
      <c r="A215" s="47">
        <v>208</v>
      </c>
      <c r="B215" s="370"/>
      <c r="C215" s="372"/>
      <c r="D215" s="26" t="s">
        <v>363</v>
      </c>
      <c r="E215" s="25" t="s">
        <v>101</v>
      </c>
      <c r="F215" s="25" t="s">
        <v>364</v>
      </c>
      <c r="G215" s="24" t="s">
        <v>21</v>
      </c>
      <c r="H215" s="24" t="s">
        <v>21</v>
      </c>
      <c r="I215" s="24" t="s">
        <v>21</v>
      </c>
      <c r="J215" s="24" t="s">
        <v>21</v>
      </c>
      <c r="K215" s="24" t="s">
        <v>21</v>
      </c>
      <c r="L215" s="24" t="s">
        <v>21</v>
      </c>
    </row>
    <row r="216" spans="1:12" ht="26.4" x14ac:dyDescent="0.3">
      <c r="A216" s="47">
        <v>209</v>
      </c>
      <c r="B216" s="370"/>
      <c r="C216" s="372"/>
      <c r="D216" s="26" t="s">
        <v>365</v>
      </c>
      <c r="E216" s="60" t="s">
        <v>366</v>
      </c>
      <c r="F216" s="25" t="s">
        <v>367</v>
      </c>
      <c r="G216" s="37" t="s">
        <v>21</v>
      </c>
      <c r="H216" s="37" t="s">
        <v>21</v>
      </c>
      <c r="I216" s="37" t="s">
        <v>21</v>
      </c>
      <c r="J216" s="37" t="s">
        <v>21</v>
      </c>
      <c r="K216" s="37" t="s">
        <v>21</v>
      </c>
      <c r="L216" s="37" t="s">
        <v>21</v>
      </c>
    </row>
    <row r="217" spans="1:12" ht="36.75" customHeight="1" x14ac:dyDescent="0.3">
      <c r="A217" s="49">
        <v>210</v>
      </c>
      <c r="B217" s="373"/>
      <c r="C217" s="374"/>
      <c r="D217" s="26" t="s">
        <v>368</v>
      </c>
      <c r="E217" s="35"/>
      <c r="F217" s="35" t="s">
        <v>369</v>
      </c>
      <c r="G217" s="29" t="s">
        <v>21</v>
      </c>
      <c r="H217" s="29" t="s">
        <v>21</v>
      </c>
      <c r="I217" s="29" t="s">
        <v>21</v>
      </c>
      <c r="J217" s="29" t="s">
        <v>21</v>
      </c>
      <c r="K217" s="29" t="s">
        <v>21</v>
      </c>
      <c r="L217" s="29" t="s">
        <v>21</v>
      </c>
    </row>
    <row r="218" spans="1:12" ht="24.9" customHeight="1" x14ac:dyDescent="0.3">
      <c r="A218" s="15">
        <v>211</v>
      </c>
      <c r="B218" s="344" t="s">
        <v>9</v>
      </c>
      <c r="C218" s="345"/>
      <c r="D218" s="346"/>
      <c r="E218" s="15" t="s">
        <v>21</v>
      </c>
      <c r="F218" s="55"/>
      <c r="G218" s="15" t="s">
        <v>21</v>
      </c>
      <c r="H218" s="15" t="s">
        <v>21</v>
      </c>
      <c r="I218" s="61" t="s">
        <v>21</v>
      </c>
      <c r="J218" s="61" t="s">
        <v>21</v>
      </c>
      <c r="K218" s="61" t="s">
        <v>21</v>
      </c>
      <c r="L218" s="61" t="s">
        <v>21</v>
      </c>
    </row>
    <row r="219" spans="1:12" ht="24.9" customHeight="1" x14ac:dyDescent="0.3">
      <c r="A219" s="52">
        <v>212</v>
      </c>
      <c r="B219" s="375" t="s">
        <v>370</v>
      </c>
      <c r="C219" s="376"/>
      <c r="D219" s="377"/>
      <c r="E219" s="19" t="s">
        <v>98</v>
      </c>
      <c r="F219" s="33" t="s">
        <v>371</v>
      </c>
      <c r="G219" s="124">
        <v>6.26</v>
      </c>
      <c r="H219" s="124">
        <v>6.26</v>
      </c>
      <c r="I219" s="122"/>
      <c r="J219" s="122"/>
      <c r="K219" s="122"/>
      <c r="L219" s="122"/>
    </row>
    <row r="220" spans="1:12" ht="24.9" customHeight="1" x14ac:dyDescent="0.3">
      <c r="A220" s="48">
        <v>213</v>
      </c>
      <c r="B220" s="378" t="s">
        <v>372</v>
      </c>
      <c r="C220" s="379"/>
      <c r="D220" s="380"/>
      <c r="E220" s="29" t="s">
        <v>98</v>
      </c>
      <c r="F220" s="31" t="s">
        <v>373</v>
      </c>
      <c r="G220" s="124">
        <v>3.27</v>
      </c>
      <c r="H220" s="124">
        <v>3.27</v>
      </c>
      <c r="I220" s="122"/>
      <c r="J220" s="122"/>
      <c r="K220" s="122"/>
      <c r="L220" s="122"/>
    </row>
    <row r="221" spans="1:12" ht="27.75" customHeight="1" x14ac:dyDescent="0.3">
      <c r="A221" s="15">
        <v>214</v>
      </c>
      <c r="B221" s="344" t="s">
        <v>10</v>
      </c>
      <c r="C221" s="345"/>
      <c r="D221" s="346"/>
      <c r="E221" s="15" t="s">
        <v>21</v>
      </c>
      <c r="F221" s="55"/>
      <c r="G221" s="110" t="s">
        <v>21</v>
      </c>
      <c r="H221" s="110" t="s">
        <v>21</v>
      </c>
      <c r="I221" s="110" t="s">
        <v>21</v>
      </c>
      <c r="J221" s="110" t="s">
        <v>21</v>
      </c>
      <c r="K221" s="110" t="s">
        <v>21</v>
      </c>
      <c r="L221" s="110" t="s">
        <v>21</v>
      </c>
    </row>
    <row r="222" spans="1:12" ht="45" customHeight="1" x14ac:dyDescent="0.3">
      <c r="A222" s="52">
        <v>215</v>
      </c>
      <c r="B222" s="381" t="s">
        <v>374</v>
      </c>
      <c r="C222" s="381"/>
      <c r="D222" s="381"/>
      <c r="E222" s="39" t="s">
        <v>98</v>
      </c>
      <c r="F222" s="44" t="s">
        <v>375</v>
      </c>
      <c r="G222" s="125">
        <v>884.93</v>
      </c>
      <c r="H222" s="125">
        <v>888.2299999999999</v>
      </c>
      <c r="I222" s="125"/>
      <c r="J222" s="125"/>
      <c r="K222" s="125"/>
      <c r="L222" s="125"/>
    </row>
    <row r="223" spans="1:12" ht="45" customHeight="1" x14ac:dyDescent="0.3">
      <c r="A223" s="50">
        <v>216</v>
      </c>
      <c r="B223" s="382" t="s">
        <v>376</v>
      </c>
      <c r="C223" s="382"/>
      <c r="D223" s="382"/>
      <c r="E223" s="49" t="s">
        <v>98</v>
      </c>
      <c r="F223" s="31" t="s">
        <v>377</v>
      </c>
      <c r="G223" s="126">
        <v>0.746</v>
      </c>
      <c r="H223" s="126">
        <v>0.746</v>
      </c>
      <c r="I223" s="126"/>
      <c r="J223" s="126"/>
      <c r="K223" s="126"/>
      <c r="L223" s="126"/>
    </row>
    <row r="224" spans="1:12" ht="15.6" customHeight="1" x14ac:dyDescent="0.3">
      <c r="A224" s="45">
        <v>217</v>
      </c>
      <c r="B224" s="361" t="s">
        <v>378</v>
      </c>
      <c r="C224" s="362"/>
      <c r="D224" s="42" t="s">
        <v>379</v>
      </c>
      <c r="E224" s="19" t="s">
        <v>98</v>
      </c>
      <c r="F224" s="33" t="s">
        <v>380</v>
      </c>
      <c r="G224" s="127">
        <v>0</v>
      </c>
      <c r="H224" s="127">
        <v>0</v>
      </c>
      <c r="I224" s="127">
        <v>0</v>
      </c>
      <c r="J224" s="127">
        <v>0</v>
      </c>
      <c r="K224" s="127">
        <v>0</v>
      </c>
      <c r="L224" s="127">
        <v>0</v>
      </c>
    </row>
    <row r="225" spans="1:12" ht="15.6" customHeight="1" x14ac:dyDescent="0.3">
      <c r="A225" s="48">
        <v>218</v>
      </c>
      <c r="B225" s="383"/>
      <c r="C225" s="384"/>
      <c r="D225" s="26" t="s">
        <v>381</v>
      </c>
      <c r="E225" s="25" t="s">
        <v>101</v>
      </c>
      <c r="F225" s="25" t="s">
        <v>382</v>
      </c>
      <c r="G225" s="128">
        <v>0</v>
      </c>
      <c r="H225" s="128">
        <v>0</v>
      </c>
      <c r="I225" s="128">
        <v>0</v>
      </c>
      <c r="J225" s="128">
        <v>0</v>
      </c>
      <c r="K225" s="128">
        <v>0</v>
      </c>
      <c r="L225" s="128">
        <v>0</v>
      </c>
    </row>
    <row r="226" spans="1:12" ht="31.2" x14ac:dyDescent="0.3">
      <c r="A226" s="48">
        <v>219</v>
      </c>
      <c r="B226" s="383"/>
      <c r="C226" s="384"/>
      <c r="D226" s="63" t="s">
        <v>383</v>
      </c>
      <c r="E226" s="25" t="s">
        <v>101</v>
      </c>
      <c r="F226" s="25" t="s">
        <v>384</v>
      </c>
      <c r="G226" s="128">
        <v>0</v>
      </c>
      <c r="H226" s="128"/>
      <c r="I226" s="128"/>
      <c r="J226" s="128"/>
      <c r="K226" s="128"/>
      <c r="L226" s="128"/>
    </row>
    <row r="227" spans="1:12" x14ac:dyDescent="0.3">
      <c r="A227" s="48">
        <v>220</v>
      </c>
      <c r="B227" s="383"/>
      <c r="C227" s="384"/>
      <c r="D227" s="26" t="s">
        <v>105</v>
      </c>
      <c r="E227" s="25" t="s">
        <v>101</v>
      </c>
      <c r="F227" s="25" t="s">
        <v>385</v>
      </c>
      <c r="G227" s="128">
        <v>0</v>
      </c>
      <c r="H227" s="128"/>
      <c r="I227" s="128"/>
      <c r="J227" s="128"/>
      <c r="K227" s="128"/>
      <c r="L227" s="128"/>
    </row>
    <row r="228" spans="1:12" x14ac:dyDescent="0.3">
      <c r="A228" s="48">
        <v>221</v>
      </c>
      <c r="B228" s="383"/>
      <c r="C228" s="384"/>
      <c r="D228" s="26" t="s">
        <v>220</v>
      </c>
      <c r="E228" s="25" t="s">
        <v>101</v>
      </c>
      <c r="F228" s="25" t="s">
        <v>386</v>
      </c>
      <c r="G228" s="128">
        <v>0</v>
      </c>
      <c r="H228" s="128"/>
      <c r="I228" s="128"/>
      <c r="J228" s="128"/>
      <c r="K228" s="128"/>
      <c r="L228" s="128"/>
    </row>
    <row r="229" spans="1:12" ht="30" customHeight="1" x14ac:dyDescent="0.3">
      <c r="A229" s="48">
        <v>222</v>
      </c>
      <c r="B229" s="383"/>
      <c r="C229" s="384"/>
      <c r="D229" s="26" t="s">
        <v>387</v>
      </c>
      <c r="E229" s="25" t="s">
        <v>101</v>
      </c>
      <c r="F229" s="25" t="s">
        <v>388</v>
      </c>
      <c r="G229" s="128">
        <v>0</v>
      </c>
      <c r="H229" s="128"/>
      <c r="I229" s="128"/>
      <c r="J229" s="128"/>
      <c r="K229" s="128"/>
      <c r="L229" s="128"/>
    </row>
    <row r="230" spans="1:12" x14ac:dyDescent="0.3">
      <c r="A230" s="48">
        <v>223</v>
      </c>
      <c r="B230" s="383"/>
      <c r="C230" s="384"/>
      <c r="D230" s="26" t="s">
        <v>105</v>
      </c>
      <c r="E230" s="25" t="s">
        <v>101</v>
      </c>
      <c r="F230" s="25" t="s">
        <v>389</v>
      </c>
      <c r="G230" s="128">
        <v>0</v>
      </c>
      <c r="H230" s="128"/>
      <c r="I230" s="128"/>
      <c r="J230" s="128"/>
      <c r="K230" s="128"/>
      <c r="L230" s="128"/>
    </row>
    <row r="231" spans="1:12" x14ac:dyDescent="0.3">
      <c r="A231" s="50">
        <v>224</v>
      </c>
      <c r="B231" s="363"/>
      <c r="C231" s="364"/>
      <c r="D231" s="30" t="s">
        <v>220</v>
      </c>
      <c r="E231" s="31" t="s">
        <v>101</v>
      </c>
      <c r="F231" s="31" t="s">
        <v>390</v>
      </c>
      <c r="G231" s="129">
        <v>0</v>
      </c>
      <c r="H231" s="129"/>
      <c r="I231" s="129"/>
      <c r="J231" s="129"/>
      <c r="K231" s="129"/>
      <c r="L231" s="129"/>
    </row>
    <row r="232" spans="1:12" x14ac:dyDescent="0.3">
      <c r="A232" s="19">
        <v>225</v>
      </c>
      <c r="B232" s="361" t="s">
        <v>391</v>
      </c>
      <c r="C232" s="362"/>
      <c r="D232" s="42" t="s">
        <v>379</v>
      </c>
      <c r="E232" s="19" t="s">
        <v>98</v>
      </c>
      <c r="F232" s="33" t="s">
        <v>392</v>
      </c>
      <c r="G232" s="127">
        <v>119.3</v>
      </c>
      <c r="H232" s="127">
        <v>143.9</v>
      </c>
      <c r="I232" s="127">
        <v>120</v>
      </c>
      <c r="J232" s="127">
        <v>145</v>
      </c>
      <c r="K232" s="127">
        <v>145</v>
      </c>
      <c r="L232" s="127">
        <v>145</v>
      </c>
    </row>
    <row r="233" spans="1:12" ht="30" customHeight="1" x14ac:dyDescent="0.3">
      <c r="A233" s="25">
        <v>226</v>
      </c>
      <c r="B233" s="383"/>
      <c r="C233" s="384"/>
      <c r="D233" s="26" t="s">
        <v>383</v>
      </c>
      <c r="E233" s="25" t="s">
        <v>101</v>
      </c>
      <c r="F233" s="25" t="s">
        <v>393</v>
      </c>
      <c r="G233" s="128">
        <v>0</v>
      </c>
      <c r="H233" s="128">
        <v>0</v>
      </c>
      <c r="I233" s="128"/>
      <c r="J233" s="128"/>
      <c r="K233" s="128"/>
      <c r="L233" s="128"/>
    </row>
    <row r="234" spans="1:12" x14ac:dyDescent="0.3">
      <c r="A234" s="25">
        <v>227</v>
      </c>
      <c r="B234" s="383"/>
      <c r="C234" s="384"/>
      <c r="D234" s="26" t="s">
        <v>105</v>
      </c>
      <c r="E234" s="25" t="s">
        <v>101</v>
      </c>
      <c r="F234" s="25" t="s">
        <v>394</v>
      </c>
      <c r="G234" s="128"/>
      <c r="H234" s="128"/>
      <c r="I234" s="128"/>
      <c r="J234" s="128"/>
      <c r="K234" s="128"/>
      <c r="L234" s="128"/>
    </row>
    <row r="235" spans="1:12" x14ac:dyDescent="0.3">
      <c r="A235" s="25">
        <v>228</v>
      </c>
      <c r="B235" s="383"/>
      <c r="C235" s="384"/>
      <c r="D235" s="26" t="s">
        <v>220</v>
      </c>
      <c r="E235" s="25" t="s">
        <v>101</v>
      </c>
      <c r="F235" s="25" t="s">
        <v>395</v>
      </c>
      <c r="G235" s="128"/>
      <c r="H235" s="128"/>
      <c r="I235" s="128"/>
      <c r="J235" s="128"/>
      <c r="K235" s="128"/>
      <c r="L235" s="128"/>
    </row>
    <row r="236" spans="1:12" ht="30" customHeight="1" x14ac:dyDescent="0.3">
      <c r="A236" s="25">
        <v>229</v>
      </c>
      <c r="B236" s="383"/>
      <c r="C236" s="384"/>
      <c r="D236" s="64" t="s">
        <v>396</v>
      </c>
      <c r="E236" s="25" t="s">
        <v>101</v>
      </c>
      <c r="F236" s="25" t="s">
        <v>397</v>
      </c>
      <c r="G236" s="128">
        <v>0</v>
      </c>
      <c r="H236" s="128">
        <v>0</v>
      </c>
      <c r="I236" s="128"/>
      <c r="J236" s="128"/>
      <c r="K236" s="128"/>
      <c r="L236" s="128"/>
    </row>
    <row r="237" spans="1:12" x14ac:dyDescent="0.3">
      <c r="A237" s="25">
        <v>230</v>
      </c>
      <c r="B237" s="383"/>
      <c r="C237" s="384"/>
      <c r="D237" s="26" t="s">
        <v>105</v>
      </c>
      <c r="E237" s="25" t="s">
        <v>101</v>
      </c>
      <c r="F237" s="25" t="s">
        <v>398</v>
      </c>
      <c r="G237" s="128"/>
      <c r="H237" s="128"/>
      <c r="I237" s="128"/>
      <c r="J237" s="128"/>
      <c r="K237" s="128"/>
      <c r="L237" s="128"/>
    </row>
    <row r="238" spans="1:12" x14ac:dyDescent="0.3">
      <c r="A238" s="31">
        <v>231</v>
      </c>
      <c r="B238" s="363"/>
      <c r="C238" s="364"/>
      <c r="D238" s="26" t="s">
        <v>220</v>
      </c>
      <c r="E238" s="35" t="s">
        <v>101</v>
      </c>
      <c r="F238" s="35" t="s">
        <v>399</v>
      </c>
      <c r="G238" s="130"/>
      <c r="H238" s="130"/>
      <c r="I238" s="130"/>
      <c r="J238" s="130"/>
      <c r="K238" s="130"/>
      <c r="L238" s="130"/>
    </row>
    <row r="239" spans="1:12" x14ac:dyDescent="0.3">
      <c r="A239" s="45">
        <v>232</v>
      </c>
      <c r="B239" s="361" t="s">
        <v>400</v>
      </c>
      <c r="C239" s="362"/>
      <c r="D239" s="42" t="s">
        <v>401</v>
      </c>
      <c r="E239" s="19" t="s">
        <v>98</v>
      </c>
      <c r="F239" s="33" t="s">
        <v>402</v>
      </c>
      <c r="G239" s="127">
        <v>712.7</v>
      </c>
      <c r="H239" s="127">
        <v>871.3</v>
      </c>
      <c r="I239" s="127">
        <v>720</v>
      </c>
      <c r="J239" s="127">
        <v>875</v>
      </c>
      <c r="K239" s="127">
        <v>880</v>
      </c>
      <c r="L239" s="127">
        <v>885</v>
      </c>
    </row>
    <row r="240" spans="1:12" x14ac:dyDescent="0.3">
      <c r="A240" s="48">
        <v>233</v>
      </c>
      <c r="B240" s="383"/>
      <c r="C240" s="384"/>
      <c r="D240" s="26" t="s">
        <v>403</v>
      </c>
      <c r="E240" s="25" t="s">
        <v>101</v>
      </c>
      <c r="F240" s="25" t="s">
        <v>404</v>
      </c>
      <c r="G240" s="128">
        <v>0</v>
      </c>
      <c r="H240" s="128">
        <v>0</v>
      </c>
      <c r="I240" s="128">
        <v>0</v>
      </c>
      <c r="J240" s="128">
        <v>0</v>
      </c>
      <c r="K240" s="128">
        <v>0</v>
      </c>
      <c r="L240" s="128">
        <v>0</v>
      </c>
    </row>
    <row r="241" spans="1:12" ht="30" customHeight="1" x14ac:dyDescent="0.3">
      <c r="A241" s="48">
        <v>234</v>
      </c>
      <c r="B241" s="383"/>
      <c r="C241" s="384"/>
      <c r="D241" s="26" t="s">
        <v>405</v>
      </c>
      <c r="E241" s="25" t="s">
        <v>101</v>
      </c>
      <c r="F241" s="25" t="s">
        <v>406</v>
      </c>
      <c r="G241" s="128">
        <v>712.7</v>
      </c>
      <c r="H241" s="128">
        <v>871.3</v>
      </c>
      <c r="I241" s="128">
        <v>720</v>
      </c>
      <c r="J241" s="128">
        <v>875</v>
      </c>
      <c r="K241" s="128">
        <v>880</v>
      </c>
      <c r="L241" s="128">
        <v>885</v>
      </c>
    </row>
    <row r="242" spans="1:12" ht="30" customHeight="1" x14ac:dyDescent="0.3">
      <c r="A242" s="48">
        <v>235</v>
      </c>
      <c r="B242" s="383"/>
      <c r="C242" s="384"/>
      <c r="D242" s="26" t="s">
        <v>383</v>
      </c>
      <c r="E242" s="25" t="s">
        <v>101</v>
      </c>
      <c r="F242" s="25" t="s">
        <v>407</v>
      </c>
      <c r="G242" s="128">
        <v>8.6300000000000008</v>
      </c>
      <c r="H242" s="128">
        <v>11.93</v>
      </c>
      <c r="I242" s="128"/>
      <c r="J242" s="128"/>
      <c r="K242" s="128"/>
      <c r="L242" s="128"/>
    </row>
    <row r="243" spans="1:12" x14ac:dyDescent="0.3">
      <c r="A243" s="48">
        <v>236</v>
      </c>
      <c r="B243" s="383"/>
      <c r="C243" s="384"/>
      <c r="D243" s="26" t="s">
        <v>403</v>
      </c>
      <c r="E243" s="25" t="s">
        <v>101</v>
      </c>
      <c r="F243" s="25" t="s">
        <v>408</v>
      </c>
      <c r="G243" s="128"/>
      <c r="H243" s="128"/>
      <c r="I243" s="128"/>
      <c r="J243" s="128"/>
      <c r="K243" s="128"/>
      <c r="L243" s="128"/>
    </row>
    <row r="244" spans="1:12" ht="30" customHeight="1" x14ac:dyDescent="0.3">
      <c r="A244" s="48">
        <v>237</v>
      </c>
      <c r="B244" s="383"/>
      <c r="C244" s="384"/>
      <c r="D244" s="26" t="s">
        <v>405</v>
      </c>
      <c r="E244" s="25" t="s">
        <v>101</v>
      </c>
      <c r="F244" s="25" t="s">
        <v>409</v>
      </c>
      <c r="G244" s="128">
        <v>8.6300000000000008</v>
      </c>
      <c r="H244" s="128">
        <v>11.93</v>
      </c>
      <c r="I244" s="128"/>
      <c r="J244" s="128"/>
      <c r="K244" s="128"/>
      <c r="L244" s="128"/>
    </row>
    <row r="245" spans="1:12" ht="30" customHeight="1" x14ac:dyDescent="0.3">
      <c r="A245" s="48">
        <v>238</v>
      </c>
      <c r="B245" s="383"/>
      <c r="C245" s="384"/>
      <c r="D245" s="26" t="s">
        <v>396</v>
      </c>
      <c r="E245" s="25" t="s">
        <v>101</v>
      </c>
      <c r="F245" s="25" t="s">
        <v>410</v>
      </c>
      <c r="G245" s="128">
        <v>0</v>
      </c>
      <c r="H245" s="128">
        <v>0</v>
      </c>
      <c r="I245" s="128"/>
      <c r="J245" s="128"/>
      <c r="K245" s="128"/>
      <c r="L245" s="128"/>
    </row>
    <row r="246" spans="1:12" x14ac:dyDescent="0.3">
      <c r="A246" s="48">
        <v>239</v>
      </c>
      <c r="B246" s="383"/>
      <c r="C246" s="384"/>
      <c r="D246" s="26" t="s">
        <v>403</v>
      </c>
      <c r="E246" s="25" t="s">
        <v>101</v>
      </c>
      <c r="F246" s="25" t="s">
        <v>411</v>
      </c>
      <c r="G246" s="128"/>
      <c r="H246" s="128"/>
      <c r="I246" s="128"/>
      <c r="J246" s="128"/>
      <c r="K246" s="128"/>
      <c r="L246" s="128"/>
    </row>
    <row r="247" spans="1:12" ht="30" customHeight="1" x14ac:dyDescent="0.3">
      <c r="A247" s="50">
        <v>240</v>
      </c>
      <c r="B247" s="363"/>
      <c r="C247" s="364"/>
      <c r="D247" s="26" t="s">
        <v>405</v>
      </c>
      <c r="E247" s="35" t="s">
        <v>101</v>
      </c>
      <c r="F247" s="35" t="s">
        <v>412</v>
      </c>
      <c r="G247" s="129"/>
      <c r="H247" s="130"/>
      <c r="I247" s="130"/>
      <c r="J247" s="130"/>
      <c r="K247" s="130"/>
      <c r="L247" s="130"/>
    </row>
    <row r="248" spans="1:12" ht="18.899999999999999" customHeight="1" x14ac:dyDescent="0.3">
      <c r="A248" s="45">
        <v>241</v>
      </c>
      <c r="B248" s="368" t="s">
        <v>413</v>
      </c>
      <c r="C248" s="369"/>
      <c r="D248" s="42" t="s">
        <v>414</v>
      </c>
      <c r="E248" s="19" t="s">
        <v>98</v>
      </c>
      <c r="F248" s="33" t="s">
        <v>415</v>
      </c>
      <c r="G248" s="127">
        <v>379</v>
      </c>
      <c r="H248" s="127">
        <v>464.5</v>
      </c>
      <c r="I248" s="127">
        <v>380</v>
      </c>
      <c r="J248" s="127">
        <v>465</v>
      </c>
      <c r="K248" s="127">
        <v>465</v>
      </c>
      <c r="L248" s="127">
        <v>470</v>
      </c>
    </row>
    <row r="249" spans="1:12" ht="31.2" x14ac:dyDescent="0.3">
      <c r="A249" s="48">
        <v>242</v>
      </c>
      <c r="B249" s="370"/>
      <c r="C249" s="371"/>
      <c r="D249" s="26" t="s">
        <v>383</v>
      </c>
      <c r="E249" s="25" t="s">
        <v>101</v>
      </c>
      <c r="F249" s="25" t="s">
        <v>416</v>
      </c>
      <c r="G249" s="128">
        <v>0</v>
      </c>
      <c r="H249" s="128">
        <v>0</v>
      </c>
      <c r="I249" s="128"/>
      <c r="J249" s="128"/>
      <c r="K249" s="128"/>
      <c r="L249" s="128"/>
    </row>
    <row r="250" spans="1:12" ht="18.899999999999999" customHeight="1" x14ac:dyDescent="0.3">
      <c r="A250" s="48">
        <v>243</v>
      </c>
      <c r="B250" s="370"/>
      <c r="C250" s="371"/>
      <c r="D250" s="26" t="s">
        <v>105</v>
      </c>
      <c r="E250" s="25" t="s">
        <v>101</v>
      </c>
      <c r="F250" s="25" t="s">
        <v>417</v>
      </c>
      <c r="G250" s="128"/>
      <c r="H250" s="128"/>
      <c r="I250" s="128"/>
      <c r="J250" s="128"/>
      <c r="K250" s="128"/>
      <c r="L250" s="128"/>
    </row>
    <row r="251" spans="1:12" x14ac:dyDescent="0.3">
      <c r="A251" s="48">
        <v>244</v>
      </c>
      <c r="B251" s="370"/>
      <c r="C251" s="371"/>
      <c r="D251" s="26" t="s">
        <v>220</v>
      </c>
      <c r="E251" s="25" t="s">
        <v>101</v>
      </c>
      <c r="F251" s="25" t="s">
        <v>418</v>
      </c>
      <c r="G251" s="128"/>
      <c r="H251" s="128"/>
      <c r="I251" s="128"/>
      <c r="J251" s="128"/>
      <c r="K251" s="128"/>
      <c r="L251" s="128"/>
    </row>
    <row r="252" spans="1:12" ht="31.2" x14ac:dyDescent="0.3">
      <c r="A252" s="48">
        <v>245</v>
      </c>
      <c r="B252" s="370"/>
      <c r="C252" s="371"/>
      <c r="D252" s="26" t="s">
        <v>396</v>
      </c>
      <c r="E252" s="25" t="s">
        <v>101</v>
      </c>
      <c r="F252" s="25" t="s">
        <v>419</v>
      </c>
      <c r="G252" s="128">
        <v>0</v>
      </c>
      <c r="H252" s="128">
        <v>0</v>
      </c>
      <c r="I252" s="128"/>
      <c r="J252" s="128"/>
      <c r="K252" s="128"/>
      <c r="L252" s="128"/>
    </row>
    <row r="253" spans="1:12" ht="18.899999999999999" customHeight="1" x14ac:dyDescent="0.3">
      <c r="A253" s="48">
        <v>246</v>
      </c>
      <c r="B253" s="370"/>
      <c r="C253" s="371"/>
      <c r="D253" s="26" t="s">
        <v>105</v>
      </c>
      <c r="E253" s="25" t="s">
        <v>101</v>
      </c>
      <c r="F253" s="25" t="s">
        <v>420</v>
      </c>
      <c r="G253" s="128"/>
      <c r="H253" s="128"/>
      <c r="I253" s="128"/>
      <c r="J253" s="128"/>
      <c r="K253" s="128"/>
      <c r="L253" s="128"/>
    </row>
    <row r="254" spans="1:12" ht="18.899999999999999" customHeight="1" x14ac:dyDescent="0.3">
      <c r="A254" s="50">
        <v>247</v>
      </c>
      <c r="B254" s="370"/>
      <c r="C254" s="371"/>
      <c r="D254" s="26" t="s">
        <v>220</v>
      </c>
      <c r="E254" s="35" t="s">
        <v>101</v>
      </c>
      <c r="F254" s="35" t="s">
        <v>421</v>
      </c>
      <c r="G254" s="129"/>
      <c r="H254" s="130"/>
      <c r="I254" s="130"/>
      <c r="J254" s="130"/>
      <c r="K254" s="130"/>
      <c r="L254" s="130"/>
    </row>
    <row r="255" spans="1:12" ht="30.9" customHeight="1" x14ac:dyDescent="0.3">
      <c r="A255" s="65">
        <v>248</v>
      </c>
      <c r="B255" s="365" t="s">
        <v>422</v>
      </c>
      <c r="C255" s="366"/>
      <c r="D255" s="367"/>
      <c r="E255" s="33" t="s">
        <v>423</v>
      </c>
      <c r="F255" s="33" t="s">
        <v>424</v>
      </c>
      <c r="G255" s="111">
        <v>0</v>
      </c>
      <c r="H255" s="111">
        <v>0</v>
      </c>
      <c r="I255" s="111">
        <v>0</v>
      </c>
      <c r="J255" s="111">
        <v>0</v>
      </c>
      <c r="K255" s="111">
        <v>0</v>
      </c>
      <c r="L255" s="111">
        <v>0</v>
      </c>
    </row>
    <row r="256" spans="1:12" ht="24.75" customHeight="1" x14ac:dyDescent="0.3">
      <c r="A256" s="62">
        <v>249</v>
      </c>
      <c r="B256" s="385" t="s">
        <v>425</v>
      </c>
      <c r="C256" s="386"/>
      <c r="D256" s="387"/>
      <c r="E256" s="62" t="s">
        <v>101</v>
      </c>
      <c r="F256" s="25" t="s">
        <v>426</v>
      </c>
      <c r="G256" s="112">
        <v>2052</v>
      </c>
      <c r="H256" s="112">
        <v>3300</v>
      </c>
      <c r="I256" s="112">
        <v>900</v>
      </c>
      <c r="J256" s="112">
        <v>1600</v>
      </c>
      <c r="K256" s="112">
        <v>4300</v>
      </c>
      <c r="L256" s="112">
        <v>4300</v>
      </c>
    </row>
    <row r="257" spans="1:12" ht="23.1" customHeight="1" x14ac:dyDescent="0.3">
      <c r="A257" s="62">
        <v>250</v>
      </c>
      <c r="B257" s="375" t="s">
        <v>427</v>
      </c>
      <c r="C257" s="376"/>
      <c r="D257" s="377"/>
      <c r="E257" s="62" t="s">
        <v>101</v>
      </c>
      <c r="F257" s="25" t="s">
        <v>428</v>
      </c>
      <c r="G257" s="112">
        <v>0</v>
      </c>
      <c r="H257" s="112">
        <v>0</v>
      </c>
      <c r="I257" s="112">
        <v>0</v>
      </c>
      <c r="J257" s="112">
        <v>0</v>
      </c>
      <c r="K257" s="112"/>
      <c r="L257" s="112"/>
    </row>
    <row r="258" spans="1:12" ht="30.9" customHeight="1" x14ac:dyDescent="0.3">
      <c r="A258" s="62">
        <v>251</v>
      </c>
      <c r="B258" s="375" t="s">
        <v>429</v>
      </c>
      <c r="C258" s="376"/>
      <c r="D258" s="377"/>
      <c r="E258" s="62" t="s">
        <v>101</v>
      </c>
      <c r="F258" s="25" t="s">
        <v>430</v>
      </c>
      <c r="G258" s="112">
        <v>2052</v>
      </c>
      <c r="H258" s="112">
        <v>3300</v>
      </c>
      <c r="I258" s="112">
        <v>900</v>
      </c>
      <c r="J258" s="112">
        <v>1600</v>
      </c>
      <c r="K258" s="112">
        <v>4300</v>
      </c>
      <c r="L258" s="112">
        <v>4300</v>
      </c>
    </row>
    <row r="259" spans="1:12" s="66" customFormat="1" ht="30" customHeight="1" x14ac:dyDescent="0.3">
      <c r="A259" s="62">
        <v>252</v>
      </c>
      <c r="B259" s="393" t="s">
        <v>431</v>
      </c>
      <c r="C259" s="393"/>
      <c r="D259" s="393"/>
      <c r="E259" s="62" t="s">
        <v>98</v>
      </c>
      <c r="F259" s="25" t="s">
        <v>432</v>
      </c>
      <c r="G259" s="112">
        <v>0</v>
      </c>
      <c r="H259" s="112">
        <v>0</v>
      </c>
      <c r="I259" s="112">
        <v>0</v>
      </c>
      <c r="J259" s="112">
        <v>0</v>
      </c>
      <c r="K259" s="112">
        <v>0</v>
      </c>
      <c r="L259" s="112">
        <v>0</v>
      </c>
    </row>
    <row r="260" spans="1:12" ht="36" customHeight="1" x14ac:dyDescent="0.3">
      <c r="A260" s="20">
        <v>253</v>
      </c>
      <c r="B260" s="385" t="s">
        <v>433</v>
      </c>
      <c r="C260" s="386"/>
      <c r="D260" s="387"/>
      <c r="E260" s="24" t="s">
        <v>434</v>
      </c>
      <c r="F260" s="25" t="s">
        <v>435</v>
      </c>
      <c r="G260" s="123">
        <v>993</v>
      </c>
      <c r="H260" s="123">
        <v>2053</v>
      </c>
      <c r="I260" s="123">
        <v>940</v>
      </c>
      <c r="J260" s="123" t="s">
        <v>21</v>
      </c>
      <c r="K260" s="123" t="s">
        <v>21</v>
      </c>
      <c r="L260" s="123" t="s">
        <v>21</v>
      </c>
    </row>
    <row r="261" spans="1:12" ht="30.9" customHeight="1" x14ac:dyDescent="0.3">
      <c r="A261" s="62">
        <v>254</v>
      </c>
      <c r="B261" s="385" t="s">
        <v>436</v>
      </c>
      <c r="C261" s="386"/>
      <c r="D261" s="387"/>
      <c r="E261" s="62" t="s">
        <v>101</v>
      </c>
      <c r="F261" s="25" t="s">
        <v>437</v>
      </c>
      <c r="G261" s="112"/>
      <c r="H261" s="112"/>
      <c r="I261" s="112">
        <v>1122</v>
      </c>
      <c r="J261" s="112"/>
      <c r="K261" s="112"/>
      <c r="L261" s="112"/>
    </row>
    <row r="262" spans="1:12" ht="23.1" customHeight="1" x14ac:dyDescent="0.3">
      <c r="A262" s="57">
        <v>255</v>
      </c>
      <c r="B262" s="388" t="s">
        <v>438</v>
      </c>
      <c r="C262" s="389"/>
      <c r="D262" s="390"/>
      <c r="E262" s="57" t="s">
        <v>101</v>
      </c>
      <c r="F262" s="31" t="s">
        <v>439</v>
      </c>
      <c r="G262" s="114">
        <v>9</v>
      </c>
      <c r="H262" s="114">
        <v>18</v>
      </c>
      <c r="I262" s="114">
        <v>12</v>
      </c>
      <c r="J262" s="114"/>
      <c r="K262" s="114"/>
      <c r="L262" s="114"/>
    </row>
    <row r="263" spans="1:12" s="67" customFormat="1" ht="23.1" customHeight="1" x14ac:dyDescent="0.3">
      <c r="A263" s="391" t="s">
        <v>440</v>
      </c>
      <c r="B263" s="391"/>
      <c r="C263" s="391"/>
      <c r="D263" s="391"/>
      <c r="E263" s="391"/>
      <c r="F263" s="391"/>
      <c r="G263" s="391"/>
      <c r="H263" s="391"/>
      <c r="I263" s="392"/>
      <c r="J263" s="392"/>
    </row>
  </sheetData>
  <mergeCells count="70">
    <mergeCell ref="B261:D261"/>
    <mergeCell ref="B262:D262"/>
    <mergeCell ref="A263:H263"/>
    <mergeCell ref="I263:J263"/>
    <mergeCell ref="B255:D255"/>
    <mergeCell ref="B256:D256"/>
    <mergeCell ref="B257:D257"/>
    <mergeCell ref="B258:D258"/>
    <mergeCell ref="B259:D259"/>
    <mergeCell ref="B260:D260"/>
    <mergeCell ref="B248:C254"/>
    <mergeCell ref="B210:C211"/>
    <mergeCell ref="B212:C217"/>
    <mergeCell ref="B218:D218"/>
    <mergeCell ref="B219:D219"/>
    <mergeCell ref="B220:D220"/>
    <mergeCell ref="B221:D221"/>
    <mergeCell ref="B222:D222"/>
    <mergeCell ref="B223:D223"/>
    <mergeCell ref="B224:C231"/>
    <mergeCell ref="B232:C238"/>
    <mergeCell ref="B239:C247"/>
    <mergeCell ref="B208:C209"/>
    <mergeCell ref="B152:C159"/>
    <mergeCell ref="B160:C167"/>
    <mergeCell ref="B168:C175"/>
    <mergeCell ref="B176:C183"/>
    <mergeCell ref="B184:C191"/>
    <mergeCell ref="B192:C199"/>
    <mergeCell ref="B200:D200"/>
    <mergeCell ref="B201:D201"/>
    <mergeCell ref="B202:C203"/>
    <mergeCell ref="B204:C205"/>
    <mergeCell ref="B206:C207"/>
    <mergeCell ref="B144:C151"/>
    <mergeCell ref="B70:D70"/>
    <mergeCell ref="B71:D71"/>
    <mergeCell ref="B72:C79"/>
    <mergeCell ref="B80:C87"/>
    <mergeCell ref="B88:C95"/>
    <mergeCell ref="B96:C103"/>
    <mergeCell ref="B104:C111"/>
    <mergeCell ref="B112:C119"/>
    <mergeCell ref="B120:C127"/>
    <mergeCell ref="B128:C135"/>
    <mergeCell ref="B136:C143"/>
    <mergeCell ref="B64:C69"/>
    <mergeCell ref="B7:D7"/>
    <mergeCell ref="B8:D8"/>
    <mergeCell ref="B9:D9"/>
    <mergeCell ref="B10:B33"/>
    <mergeCell ref="C10:C15"/>
    <mergeCell ref="C16:C21"/>
    <mergeCell ref="C22:C27"/>
    <mergeCell ref="C28:C33"/>
    <mergeCell ref="B34:C39"/>
    <mergeCell ref="B40:C45"/>
    <mergeCell ref="B46:C51"/>
    <mergeCell ref="B52:C57"/>
    <mergeCell ref="B58:C63"/>
    <mergeCell ref="A1:L1"/>
    <mergeCell ref="A2:L2"/>
    <mergeCell ref="A5:A6"/>
    <mergeCell ref="B5:D6"/>
    <mergeCell ref="E5:E6"/>
    <mergeCell ref="F5:F6"/>
    <mergeCell ref="G5:H5"/>
    <mergeCell ref="I5:J5"/>
    <mergeCell ref="K5:K6"/>
    <mergeCell ref="L5:L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2" zoomScale="70" zoomScaleNormal="70" workbookViewId="0">
      <selection activeCell="N13" sqref="N13"/>
    </sheetView>
  </sheetViews>
  <sheetFormatPr defaultColWidth="9.109375" defaultRowHeight="15.6" x14ac:dyDescent="0.3"/>
  <cols>
    <col min="1" max="1" width="34.6640625" style="74" customWidth="1"/>
    <col min="2" max="2" width="11.33203125" style="74" bestFit="1" customWidth="1"/>
    <col min="3" max="3" width="8" style="74" customWidth="1"/>
    <col min="4" max="9" width="18.6640625" style="74" customWidth="1"/>
    <col min="10" max="16384" width="9.109375" style="74"/>
  </cols>
  <sheetData>
    <row r="1" spans="1:12" s="7" customFormat="1" ht="46.65" hidden="1" customHeight="1" x14ac:dyDescent="0.3">
      <c r="A1" s="299" t="s">
        <v>22</v>
      </c>
      <c r="B1" s="299"/>
      <c r="C1" s="299"/>
      <c r="D1" s="299"/>
      <c r="E1" s="299"/>
      <c r="F1" s="299"/>
      <c r="G1" s="299"/>
      <c r="H1" s="299"/>
      <c r="I1" s="299"/>
      <c r="J1" s="101"/>
      <c r="K1" s="101"/>
      <c r="L1" s="101"/>
    </row>
    <row r="2" spans="1:12" s="7" customFormat="1" ht="24.6" customHeight="1" x14ac:dyDescent="0.3">
      <c r="A2" s="300" t="s">
        <v>683</v>
      </c>
      <c r="B2" s="301"/>
      <c r="C2" s="301"/>
      <c r="D2" s="301"/>
      <c r="E2" s="301"/>
      <c r="F2" s="301"/>
      <c r="G2" s="301"/>
      <c r="H2" s="301"/>
      <c r="I2" s="301"/>
      <c r="J2" s="101"/>
      <c r="K2" s="101"/>
      <c r="L2" s="101"/>
    </row>
    <row r="3" spans="1:12" s="7" customFormat="1" ht="6.75" customHeight="1" x14ac:dyDescent="0.3">
      <c r="A3" s="9"/>
      <c r="F3" s="11"/>
    </row>
    <row r="4" spans="1:12" s="68" customFormat="1" ht="30" customHeight="1" x14ac:dyDescent="0.3">
      <c r="A4" s="394" t="s">
        <v>441</v>
      </c>
      <c r="B4" s="394" t="s">
        <v>442</v>
      </c>
      <c r="C4" s="395" t="s">
        <v>24</v>
      </c>
      <c r="D4" s="308" t="s">
        <v>19</v>
      </c>
      <c r="E4" s="308"/>
      <c r="F4" s="308" t="s">
        <v>20</v>
      </c>
      <c r="G4" s="308"/>
      <c r="H4" s="307" t="s">
        <v>563</v>
      </c>
      <c r="I4" s="307" t="s">
        <v>564</v>
      </c>
    </row>
    <row r="5" spans="1:12" s="68" customFormat="1" ht="38.4" customHeight="1" x14ac:dyDescent="0.3">
      <c r="A5" s="394"/>
      <c r="B5" s="394"/>
      <c r="C5" s="395"/>
      <c r="D5" s="13" t="s">
        <v>17</v>
      </c>
      <c r="E5" s="13" t="s">
        <v>92</v>
      </c>
      <c r="F5" s="13" t="s">
        <v>17</v>
      </c>
      <c r="G5" s="13" t="s">
        <v>92</v>
      </c>
      <c r="H5" s="307"/>
      <c r="I5" s="307"/>
    </row>
    <row r="6" spans="1:12" s="68" customFormat="1" ht="16.5" customHeight="1" x14ac:dyDescent="0.3">
      <c r="A6" s="69" t="s">
        <v>0</v>
      </c>
      <c r="B6" s="69" t="s">
        <v>1</v>
      </c>
      <c r="C6" s="69" t="s">
        <v>4</v>
      </c>
      <c r="D6" s="13">
        <v>1</v>
      </c>
      <c r="E6" s="13">
        <v>2</v>
      </c>
      <c r="F6" s="13">
        <v>3</v>
      </c>
      <c r="G6" s="13">
        <v>4</v>
      </c>
      <c r="H6" s="13">
        <v>5</v>
      </c>
      <c r="I6" s="13">
        <v>6</v>
      </c>
    </row>
    <row r="7" spans="1:12" s="68" customFormat="1" ht="15.9" customHeight="1" x14ac:dyDescent="0.3">
      <c r="A7" s="41" t="s">
        <v>6</v>
      </c>
      <c r="B7" s="70"/>
      <c r="C7" s="70"/>
      <c r="D7" s="40"/>
      <c r="E7" s="40"/>
      <c r="F7" s="40"/>
      <c r="G7" s="70"/>
      <c r="H7" s="70"/>
      <c r="I7" s="70"/>
    </row>
    <row r="8" spans="1:12" ht="15.9" customHeight="1" x14ac:dyDescent="0.3">
      <c r="A8" s="71" t="s">
        <v>7</v>
      </c>
      <c r="B8" s="72"/>
      <c r="C8" s="72"/>
      <c r="D8" s="72"/>
      <c r="E8" s="73"/>
      <c r="F8" s="73"/>
      <c r="G8" s="73"/>
      <c r="H8" s="73"/>
      <c r="I8" s="73"/>
    </row>
    <row r="9" spans="1:12" ht="15.9" customHeight="1" x14ac:dyDescent="0.3">
      <c r="A9" s="73" t="s">
        <v>443</v>
      </c>
      <c r="B9" s="75" t="s">
        <v>444</v>
      </c>
      <c r="C9" s="76" t="s">
        <v>99</v>
      </c>
      <c r="D9" s="120">
        <v>174749</v>
      </c>
      <c r="E9" s="120">
        <v>270528</v>
      </c>
      <c r="F9" s="120">
        <v>175450</v>
      </c>
      <c r="G9" s="120">
        <v>271760</v>
      </c>
      <c r="H9" s="120">
        <v>271250</v>
      </c>
      <c r="I9" s="120">
        <v>274490</v>
      </c>
    </row>
    <row r="10" spans="1:12" s="79" customFormat="1" ht="15.9" customHeight="1" x14ac:dyDescent="0.3">
      <c r="A10" s="78" t="s">
        <v>3</v>
      </c>
      <c r="B10" s="78"/>
      <c r="C10" s="76"/>
      <c r="D10" s="121"/>
      <c r="E10" s="120"/>
      <c r="F10" s="120"/>
      <c r="G10" s="121"/>
      <c r="H10" s="121"/>
      <c r="I10" s="121"/>
    </row>
    <row r="11" spans="1:12" ht="15.9" customHeight="1" x14ac:dyDescent="0.3">
      <c r="A11" s="73" t="s">
        <v>445</v>
      </c>
      <c r="B11" s="75" t="s">
        <v>444</v>
      </c>
      <c r="C11" s="76" t="s">
        <v>102</v>
      </c>
      <c r="D11" s="120">
        <v>174749</v>
      </c>
      <c r="E11" s="120">
        <v>174749.77</v>
      </c>
      <c r="F11" s="120">
        <v>175450</v>
      </c>
      <c r="G11" s="120">
        <v>175200</v>
      </c>
      <c r="H11" s="120">
        <v>174950</v>
      </c>
      <c r="I11" s="120">
        <v>177250</v>
      </c>
    </row>
    <row r="12" spans="1:12" ht="15.9" customHeight="1" x14ac:dyDescent="0.3">
      <c r="A12" s="73" t="s">
        <v>446</v>
      </c>
      <c r="B12" s="25" t="s">
        <v>101</v>
      </c>
      <c r="C12" s="76" t="s">
        <v>104</v>
      </c>
      <c r="D12" s="120"/>
      <c r="E12" s="120">
        <v>95320.11</v>
      </c>
      <c r="F12" s="120"/>
      <c r="G12" s="120">
        <v>96100</v>
      </c>
      <c r="H12" s="120">
        <v>95850</v>
      </c>
      <c r="I12" s="120">
        <v>96800</v>
      </c>
    </row>
    <row r="13" spans="1:12" ht="15.9" customHeight="1" x14ac:dyDescent="0.3">
      <c r="A13" s="73" t="s">
        <v>447</v>
      </c>
      <c r="B13" s="25" t="s">
        <v>101</v>
      </c>
      <c r="C13" s="76" t="s">
        <v>106</v>
      </c>
      <c r="D13" s="120"/>
      <c r="E13" s="120"/>
      <c r="F13" s="120"/>
      <c r="G13" s="120"/>
      <c r="H13" s="120"/>
      <c r="I13" s="120"/>
    </row>
    <row r="14" spans="1:12" ht="15.9" customHeight="1" x14ac:dyDescent="0.3">
      <c r="A14" s="73" t="s">
        <v>448</v>
      </c>
      <c r="B14" s="25" t="s">
        <v>101</v>
      </c>
      <c r="C14" s="76" t="s">
        <v>108</v>
      </c>
      <c r="D14" s="120"/>
      <c r="E14" s="120">
        <v>458.12</v>
      </c>
      <c r="F14" s="120"/>
      <c r="G14" s="120">
        <v>460</v>
      </c>
      <c r="H14" s="120">
        <v>450</v>
      </c>
      <c r="I14" s="120">
        <v>440</v>
      </c>
    </row>
    <row r="15" spans="1:12" ht="15.9" customHeight="1" x14ac:dyDescent="0.3">
      <c r="A15" s="73" t="s">
        <v>449</v>
      </c>
      <c r="B15" s="25" t="s">
        <v>101</v>
      </c>
      <c r="C15" s="76" t="s">
        <v>110</v>
      </c>
      <c r="D15" s="120">
        <v>23105</v>
      </c>
      <c r="E15" s="120">
        <v>26523.18</v>
      </c>
      <c r="F15" s="120">
        <v>23105</v>
      </c>
      <c r="G15" s="120">
        <v>26550</v>
      </c>
      <c r="H15" s="120">
        <v>26620</v>
      </c>
      <c r="I15" s="120">
        <v>26680</v>
      </c>
    </row>
    <row r="16" spans="1:12" ht="15.9" customHeight="1" x14ac:dyDescent="0.3">
      <c r="A16" s="73" t="s">
        <v>450</v>
      </c>
      <c r="B16" s="25" t="s">
        <v>101</v>
      </c>
      <c r="C16" s="76" t="s">
        <v>112</v>
      </c>
      <c r="D16" s="120"/>
      <c r="E16" s="120">
        <v>125027.55450000001</v>
      </c>
      <c r="F16" s="120"/>
      <c r="G16" s="120">
        <v>126230</v>
      </c>
      <c r="H16" s="120">
        <v>126500</v>
      </c>
      <c r="I16" s="120">
        <v>126500</v>
      </c>
    </row>
    <row r="17" spans="1:9" ht="15.9" customHeight="1" x14ac:dyDescent="0.3">
      <c r="A17" s="73" t="s">
        <v>451</v>
      </c>
      <c r="B17" s="25" t="s">
        <v>101</v>
      </c>
      <c r="C17" s="76" t="s">
        <v>113</v>
      </c>
      <c r="D17" s="120"/>
      <c r="E17" s="120">
        <v>3239.3061999999991</v>
      </c>
      <c r="F17" s="120"/>
      <c r="G17" s="120">
        <v>3250</v>
      </c>
      <c r="H17" s="120">
        <v>3120</v>
      </c>
      <c r="I17" s="120">
        <v>3210</v>
      </c>
    </row>
    <row r="18" spans="1:9" ht="15.9" customHeight="1" x14ac:dyDescent="0.3">
      <c r="A18" s="73" t="s">
        <v>452</v>
      </c>
      <c r="B18" s="25" t="s">
        <v>101</v>
      </c>
      <c r="C18" s="76" t="s">
        <v>114</v>
      </c>
      <c r="D18" s="120">
        <v>43825</v>
      </c>
      <c r="E18" s="120">
        <v>55323.7</v>
      </c>
      <c r="F18" s="120">
        <v>43825</v>
      </c>
      <c r="G18" s="120">
        <v>55620</v>
      </c>
      <c r="H18" s="120">
        <v>55700</v>
      </c>
      <c r="I18" s="120">
        <v>55800</v>
      </c>
    </row>
    <row r="19" spans="1:9" ht="15.9" customHeight="1" x14ac:dyDescent="0.3">
      <c r="A19" s="73" t="s">
        <v>453</v>
      </c>
      <c r="B19" s="25" t="s">
        <v>101</v>
      </c>
      <c r="C19" s="76" t="s">
        <v>115</v>
      </c>
      <c r="D19" s="120"/>
      <c r="E19" s="120"/>
      <c r="F19" s="120"/>
      <c r="G19" s="120"/>
      <c r="H19" s="120"/>
      <c r="I19" s="120"/>
    </row>
    <row r="20" spans="1:9" ht="15.9" customHeight="1" x14ac:dyDescent="0.3">
      <c r="A20" s="73" t="s">
        <v>454</v>
      </c>
      <c r="B20" s="25" t="s">
        <v>101</v>
      </c>
      <c r="C20" s="76">
        <v>11</v>
      </c>
      <c r="D20" s="120"/>
      <c r="E20" s="120"/>
      <c r="F20" s="120"/>
      <c r="G20" s="120"/>
      <c r="H20" s="120"/>
      <c r="I20" s="120"/>
    </row>
    <row r="21" spans="1:9" ht="15.9" customHeight="1" x14ac:dyDescent="0.3">
      <c r="A21" s="73" t="s">
        <v>454</v>
      </c>
      <c r="B21" s="25" t="s">
        <v>101</v>
      </c>
      <c r="C21" s="76">
        <v>12</v>
      </c>
      <c r="D21" s="120"/>
      <c r="E21" s="120"/>
      <c r="F21" s="120"/>
      <c r="G21" s="120"/>
      <c r="H21" s="120"/>
      <c r="I21" s="120"/>
    </row>
    <row r="22" spans="1:9" ht="15.9" customHeight="1" x14ac:dyDescent="0.3">
      <c r="A22" s="72" t="s">
        <v>455</v>
      </c>
      <c r="B22" s="73"/>
      <c r="C22" s="76"/>
      <c r="D22" s="120"/>
      <c r="E22" s="120"/>
      <c r="F22" s="120"/>
      <c r="G22" s="120"/>
      <c r="H22" s="120"/>
      <c r="I22" s="120"/>
    </row>
    <row r="23" spans="1:9" ht="15.9" customHeight="1" x14ac:dyDescent="0.3">
      <c r="A23" s="73" t="s">
        <v>456</v>
      </c>
      <c r="B23" s="75" t="s">
        <v>444</v>
      </c>
      <c r="C23" s="76">
        <v>14</v>
      </c>
      <c r="D23" s="120"/>
      <c r="E23" s="120"/>
      <c r="F23" s="120"/>
      <c r="G23" s="120"/>
      <c r="H23" s="120"/>
      <c r="I23" s="120"/>
    </row>
    <row r="24" spans="1:9" ht="15.9" customHeight="1" x14ac:dyDescent="0.3">
      <c r="A24" s="73" t="s">
        <v>457</v>
      </c>
      <c r="B24" s="25" t="s">
        <v>101</v>
      </c>
      <c r="C24" s="76">
        <v>15</v>
      </c>
      <c r="D24" s="120">
        <v>970</v>
      </c>
      <c r="E24" s="120">
        <v>1016.85</v>
      </c>
      <c r="F24" s="120">
        <v>970</v>
      </c>
      <c r="G24" s="120">
        <v>1018</v>
      </c>
      <c r="H24" s="120">
        <v>1020</v>
      </c>
      <c r="I24" s="120">
        <v>1105</v>
      </c>
    </row>
    <row r="25" spans="1:9" ht="15.9" customHeight="1" x14ac:dyDescent="0.3">
      <c r="A25" s="73" t="s">
        <v>458</v>
      </c>
      <c r="B25" s="25" t="s">
        <v>101</v>
      </c>
      <c r="C25" s="76">
        <v>16</v>
      </c>
      <c r="D25" s="120">
        <v>3160</v>
      </c>
      <c r="E25" s="120">
        <v>7364.45</v>
      </c>
      <c r="F25" s="120">
        <v>3182</v>
      </c>
      <c r="G25" s="120">
        <v>7380</v>
      </c>
      <c r="H25" s="120">
        <v>7390</v>
      </c>
      <c r="I25" s="120">
        <v>7385</v>
      </c>
    </row>
    <row r="26" spans="1:9" ht="15.9" customHeight="1" x14ac:dyDescent="0.3">
      <c r="A26" s="73" t="s">
        <v>459</v>
      </c>
      <c r="B26" s="25" t="s">
        <v>101</v>
      </c>
      <c r="C26" s="76">
        <v>17</v>
      </c>
      <c r="D26" s="120"/>
      <c r="E26" s="120"/>
      <c r="F26" s="120"/>
      <c r="G26" s="120"/>
      <c r="H26" s="120"/>
      <c r="I26" s="120"/>
    </row>
    <row r="27" spans="1:9" ht="15.9" customHeight="1" x14ac:dyDescent="0.3">
      <c r="A27" s="73" t="s">
        <v>460</v>
      </c>
      <c r="B27" s="25" t="s">
        <v>101</v>
      </c>
      <c r="C27" s="76">
        <v>18</v>
      </c>
      <c r="D27" s="120">
        <v>574</v>
      </c>
      <c r="E27" s="120">
        <v>842.3</v>
      </c>
      <c r="F27" s="120">
        <v>574</v>
      </c>
      <c r="G27" s="120">
        <v>840</v>
      </c>
      <c r="H27" s="120">
        <v>830</v>
      </c>
      <c r="I27" s="120">
        <v>843</v>
      </c>
    </row>
    <row r="28" spans="1:9" ht="15.9" customHeight="1" x14ac:dyDescent="0.3">
      <c r="A28" s="73" t="s">
        <v>461</v>
      </c>
      <c r="B28" s="25" t="s">
        <v>101</v>
      </c>
      <c r="C28" s="76">
        <v>19</v>
      </c>
      <c r="D28" s="120">
        <v>79</v>
      </c>
      <c r="E28" s="120">
        <v>111.03</v>
      </c>
      <c r="F28" s="120">
        <v>79</v>
      </c>
      <c r="G28" s="120">
        <v>112</v>
      </c>
      <c r="H28" s="120">
        <v>115</v>
      </c>
      <c r="I28" s="120">
        <v>116</v>
      </c>
    </row>
    <row r="29" spans="1:9" ht="15.9" customHeight="1" x14ac:dyDescent="0.3">
      <c r="A29" s="73" t="s">
        <v>462</v>
      </c>
      <c r="B29" s="25" t="s">
        <v>101</v>
      </c>
      <c r="C29" s="76">
        <v>20</v>
      </c>
      <c r="D29" s="120">
        <v>330</v>
      </c>
      <c r="E29" s="120">
        <v>334.8</v>
      </c>
      <c r="F29" s="120">
        <v>330</v>
      </c>
      <c r="G29" s="120">
        <v>336</v>
      </c>
      <c r="H29" s="120">
        <v>337</v>
      </c>
      <c r="I29" s="120">
        <v>338</v>
      </c>
    </row>
    <row r="30" spans="1:9" ht="15.9" customHeight="1" x14ac:dyDescent="0.3">
      <c r="A30" s="73" t="s">
        <v>463</v>
      </c>
      <c r="B30" s="25" t="s">
        <v>101</v>
      </c>
      <c r="C30" s="76">
        <v>21</v>
      </c>
      <c r="D30" s="120">
        <v>8990</v>
      </c>
      <c r="E30" s="120">
        <v>16621.7</v>
      </c>
      <c r="F30" s="120">
        <v>8990</v>
      </c>
      <c r="G30" s="120">
        <v>16680</v>
      </c>
      <c r="H30" s="120">
        <v>16690</v>
      </c>
      <c r="I30" s="120">
        <v>16705</v>
      </c>
    </row>
    <row r="31" spans="1:9" ht="15.9" customHeight="1" x14ac:dyDescent="0.3">
      <c r="A31" s="73" t="s">
        <v>464</v>
      </c>
      <c r="B31" s="25" t="s">
        <v>101</v>
      </c>
      <c r="C31" s="76">
        <v>22</v>
      </c>
      <c r="D31" s="120">
        <v>71</v>
      </c>
      <c r="E31" s="120">
        <v>230.1</v>
      </c>
      <c r="F31" s="120">
        <v>71</v>
      </c>
      <c r="G31" s="120">
        <v>235</v>
      </c>
      <c r="H31" s="120">
        <v>230</v>
      </c>
      <c r="I31" s="120">
        <v>236</v>
      </c>
    </row>
    <row r="32" spans="1:9" ht="15.9" customHeight="1" x14ac:dyDescent="0.3">
      <c r="A32" s="73" t="s">
        <v>465</v>
      </c>
      <c r="B32" s="25" t="s">
        <v>101</v>
      </c>
      <c r="C32" s="76">
        <v>23</v>
      </c>
      <c r="D32" s="120">
        <v>647</v>
      </c>
      <c r="E32" s="120">
        <v>1063.01</v>
      </c>
      <c r="F32" s="120">
        <v>647</v>
      </c>
      <c r="G32" s="120">
        <v>1070</v>
      </c>
      <c r="H32" s="120">
        <v>1100</v>
      </c>
      <c r="I32" s="120">
        <v>1102</v>
      </c>
    </row>
    <row r="33" spans="1:9" ht="15.9" customHeight="1" x14ac:dyDescent="0.3">
      <c r="A33" s="73" t="s">
        <v>466</v>
      </c>
      <c r="B33" s="25" t="s">
        <v>101</v>
      </c>
      <c r="C33" s="76">
        <v>24</v>
      </c>
      <c r="D33" s="120"/>
      <c r="E33" s="120"/>
      <c r="F33" s="120"/>
      <c r="G33" s="120"/>
      <c r="H33" s="120"/>
      <c r="I33" s="120"/>
    </row>
    <row r="34" spans="1:9" ht="15.9" customHeight="1" x14ac:dyDescent="0.3">
      <c r="A34" s="73" t="s">
        <v>467</v>
      </c>
      <c r="B34" s="25" t="s">
        <v>101</v>
      </c>
      <c r="C34" s="76">
        <v>25</v>
      </c>
      <c r="D34" s="120">
        <v>510</v>
      </c>
      <c r="E34" s="120">
        <v>1106.69</v>
      </c>
      <c r="F34" s="120">
        <v>510</v>
      </c>
      <c r="G34" s="120">
        <v>1110</v>
      </c>
      <c r="H34" s="120">
        <v>1120</v>
      </c>
      <c r="I34" s="120">
        <v>1130</v>
      </c>
    </row>
    <row r="35" spans="1:9" ht="15.9" customHeight="1" x14ac:dyDescent="0.3">
      <c r="A35" s="73" t="s">
        <v>468</v>
      </c>
      <c r="B35" s="25" t="s">
        <v>101</v>
      </c>
      <c r="C35" s="76">
        <v>26</v>
      </c>
      <c r="D35" s="120">
        <v>629</v>
      </c>
      <c r="E35" s="120">
        <v>1350.65</v>
      </c>
      <c r="F35" s="120">
        <v>629</v>
      </c>
      <c r="G35" s="120">
        <v>1360</v>
      </c>
      <c r="H35" s="120">
        <v>1380</v>
      </c>
      <c r="I35" s="120">
        <v>1390</v>
      </c>
    </row>
    <row r="36" spans="1:9" ht="15.9" customHeight="1" x14ac:dyDescent="0.3">
      <c r="A36" s="73" t="s">
        <v>469</v>
      </c>
      <c r="B36" s="25" t="s">
        <v>101</v>
      </c>
      <c r="C36" s="76">
        <v>27</v>
      </c>
      <c r="D36" s="120">
        <v>161</v>
      </c>
      <c r="E36" s="120">
        <v>436.02</v>
      </c>
      <c r="F36" s="120">
        <v>161</v>
      </c>
      <c r="G36" s="120">
        <v>440</v>
      </c>
      <c r="H36" s="120">
        <v>449</v>
      </c>
      <c r="I36" s="120">
        <v>500</v>
      </c>
    </row>
    <row r="37" spans="1:9" ht="15.9" customHeight="1" x14ac:dyDescent="0.3">
      <c r="A37" s="73" t="s">
        <v>470</v>
      </c>
      <c r="B37" s="25" t="s">
        <v>101</v>
      </c>
      <c r="C37" s="76">
        <v>28</v>
      </c>
      <c r="D37" s="120">
        <v>315</v>
      </c>
      <c r="E37" s="120">
        <v>451.77</v>
      </c>
      <c r="F37" s="120">
        <v>315</v>
      </c>
      <c r="G37" s="120">
        <v>455</v>
      </c>
      <c r="H37" s="120">
        <v>460</v>
      </c>
      <c r="I37" s="120">
        <v>462</v>
      </c>
    </row>
    <row r="38" spans="1:9" ht="15.9" customHeight="1" x14ac:dyDescent="0.3">
      <c r="A38" s="73" t="s">
        <v>454</v>
      </c>
      <c r="B38" s="25" t="s">
        <v>101</v>
      </c>
      <c r="C38" s="76">
        <v>29</v>
      </c>
      <c r="D38" s="120"/>
      <c r="E38" s="120"/>
      <c r="F38" s="120"/>
      <c r="G38" s="120"/>
      <c r="H38" s="120"/>
      <c r="I38" s="120"/>
    </row>
    <row r="39" spans="1:9" ht="15.9" customHeight="1" x14ac:dyDescent="0.3">
      <c r="A39" s="73" t="s">
        <v>454</v>
      </c>
      <c r="B39" s="25" t="s">
        <v>101</v>
      </c>
      <c r="C39" s="76">
        <v>30</v>
      </c>
      <c r="D39" s="120"/>
      <c r="E39" s="120"/>
      <c r="F39" s="120"/>
      <c r="G39" s="120"/>
      <c r="H39" s="120"/>
      <c r="I39" s="120"/>
    </row>
    <row r="40" spans="1:9" ht="15.9" customHeight="1" x14ac:dyDescent="0.3">
      <c r="A40" s="72" t="s">
        <v>8</v>
      </c>
      <c r="B40" s="72"/>
      <c r="C40" s="72"/>
      <c r="D40" s="109"/>
      <c r="E40" s="109"/>
      <c r="F40" s="109"/>
      <c r="G40" s="120"/>
      <c r="H40" s="120"/>
      <c r="I40" s="120"/>
    </row>
    <row r="41" spans="1:9" ht="15.9" customHeight="1" x14ac:dyDescent="0.3">
      <c r="A41" s="73" t="s">
        <v>471</v>
      </c>
      <c r="B41" s="76" t="s">
        <v>444</v>
      </c>
      <c r="C41" s="76">
        <v>31</v>
      </c>
      <c r="D41" s="120">
        <v>945</v>
      </c>
      <c r="E41" s="120">
        <v>1963.43</v>
      </c>
      <c r="F41" s="120">
        <v>950</v>
      </c>
      <c r="G41" s="120">
        <v>1965</v>
      </c>
      <c r="H41" s="120">
        <v>1980</v>
      </c>
      <c r="I41" s="120">
        <v>1985</v>
      </c>
    </row>
    <row r="42" spans="1:9" ht="15.9" customHeight="1" x14ac:dyDescent="0.3">
      <c r="A42" s="73" t="s">
        <v>472</v>
      </c>
      <c r="B42" s="25" t="s">
        <v>101</v>
      </c>
      <c r="C42" s="76">
        <v>32</v>
      </c>
      <c r="D42" s="120">
        <v>4685</v>
      </c>
      <c r="E42" s="120">
        <v>9815.44</v>
      </c>
      <c r="F42" s="120">
        <v>4710</v>
      </c>
      <c r="G42" s="120">
        <v>9820</v>
      </c>
      <c r="H42" s="120">
        <v>9850</v>
      </c>
      <c r="I42" s="120">
        <v>9860</v>
      </c>
    </row>
    <row r="43" spans="1:9" ht="15.9" customHeight="1" x14ac:dyDescent="0.3">
      <c r="A43" s="73" t="s">
        <v>473</v>
      </c>
      <c r="B43" s="25" t="s">
        <v>101</v>
      </c>
      <c r="C43" s="76">
        <v>33</v>
      </c>
      <c r="D43" s="120">
        <v>24919</v>
      </c>
      <c r="E43" s="120">
        <v>43743.41</v>
      </c>
      <c r="F43" s="120">
        <v>25680</v>
      </c>
      <c r="G43" s="120">
        <v>43750</v>
      </c>
      <c r="H43" s="120">
        <v>44205</v>
      </c>
      <c r="I43" s="120">
        <v>44210</v>
      </c>
    </row>
    <row r="44" spans="1:9" ht="15.9" customHeight="1" x14ac:dyDescent="0.3">
      <c r="A44" s="73" t="s">
        <v>474</v>
      </c>
      <c r="B44" s="25" t="s">
        <v>101</v>
      </c>
      <c r="C44" s="76">
        <v>34</v>
      </c>
      <c r="D44" s="120">
        <v>12576</v>
      </c>
      <c r="E44" s="120">
        <v>26626.200000000004</v>
      </c>
      <c r="F44" s="120">
        <v>13754</v>
      </c>
      <c r="G44" s="120">
        <v>27750</v>
      </c>
      <c r="H44" s="120">
        <v>28400</v>
      </c>
      <c r="I44" s="120">
        <v>29200</v>
      </c>
    </row>
    <row r="45" spans="1:9" ht="15.9" customHeight="1" x14ac:dyDescent="0.3">
      <c r="A45" s="73" t="s">
        <v>475</v>
      </c>
      <c r="B45" s="25" t="s">
        <v>101</v>
      </c>
      <c r="C45" s="76">
        <v>35</v>
      </c>
      <c r="D45" s="120">
        <v>9433</v>
      </c>
      <c r="E45" s="120">
        <v>20516.330000000002</v>
      </c>
      <c r="F45" s="120">
        <v>10500</v>
      </c>
      <c r="G45" s="120">
        <v>21020</v>
      </c>
      <c r="H45" s="120">
        <v>21500</v>
      </c>
      <c r="I45" s="120">
        <v>21500</v>
      </c>
    </row>
    <row r="46" spans="1:9" ht="15.9" customHeight="1" x14ac:dyDescent="0.3">
      <c r="A46" s="73" t="s">
        <v>476</v>
      </c>
      <c r="B46" s="76" t="s">
        <v>477</v>
      </c>
      <c r="C46" s="76">
        <v>36</v>
      </c>
      <c r="D46" s="120">
        <v>62511</v>
      </c>
      <c r="E46" s="120">
        <v>120310.48000000001</v>
      </c>
      <c r="F46" s="120">
        <v>63756</v>
      </c>
      <c r="G46" s="120">
        <v>120500</v>
      </c>
      <c r="H46" s="120">
        <v>121050</v>
      </c>
      <c r="I46" s="120">
        <v>121900</v>
      </c>
    </row>
    <row r="47" spans="1:9" ht="15.9" customHeight="1" x14ac:dyDescent="0.3">
      <c r="A47" s="73" t="s">
        <v>478</v>
      </c>
      <c r="B47" s="76" t="s">
        <v>479</v>
      </c>
      <c r="C47" s="76">
        <v>37</v>
      </c>
      <c r="D47" s="77"/>
      <c r="E47" s="77"/>
      <c r="F47" s="77"/>
      <c r="G47" s="73"/>
      <c r="H47" s="73"/>
      <c r="I47" s="73"/>
    </row>
    <row r="48" spans="1:9" s="80" customFormat="1" ht="15.9" customHeight="1" x14ac:dyDescent="0.3">
      <c r="A48" s="72" t="s">
        <v>9</v>
      </c>
      <c r="B48" s="72"/>
      <c r="C48" s="72"/>
      <c r="D48" s="72"/>
      <c r="E48" s="72"/>
      <c r="F48" s="72"/>
      <c r="G48" s="72"/>
      <c r="H48" s="72"/>
      <c r="I48" s="72"/>
    </row>
    <row r="49" spans="1:9" ht="15.9" customHeight="1" x14ac:dyDescent="0.3">
      <c r="A49" s="73" t="s">
        <v>480</v>
      </c>
      <c r="B49" s="81" t="s">
        <v>98</v>
      </c>
      <c r="C49" s="76">
        <v>38</v>
      </c>
      <c r="D49" s="120">
        <v>3550</v>
      </c>
      <c r="E49" s="120">
        <v>10521.1</v>
      </c>
      <c r="F49" s="120">
        <v>3610</v>
      </c>
      <c r="G49" s="120">
        <v>8931</v>
      </c>
      <c r="H49" s="120">
        <v>9231</v>
      </c>
      <c r="I49" s="120">
        <v>9531</v>
      </c>
    </row>
    <row r="50" spans="1:9" ht="15.9" customHeight="1" x14ac:dyDescent="0.3">
      <c r="A50" s="73" t="s">
        <v>481</v>
      </c>
      <c r="B50" s="100" t="s">
        <v>482</v>
      </c>
      <c r="C50" s="76">
        <v>39</v>
      </c>
      <c r="D50" s="120">
        <v>217545</v>
      </c>
      <c r="E50" s="120">
        <v>585100</v>
      </c>
      <c r="F50" s="120">
        <v>222110</v>
      </c>
      <c r="G50" s="120">
        <v>599150</v>
      </c>
      <c r="H50" s="120">
        <v>610870</v>
      </c>
      <c r="I50" s="120">
        <v>612303</v>
      </c>
    </row>
    <row r="51" spans="1:9" ht="15.9" customHeight="1" x14ac:dyDescent="0.3">
      <c r="A51" s="72" t="s">
        <v>10</v>
      </c>
      <c r="B51" s="73"/>
      <c r="C51" s="73"/>
      <c r="D51" s="131"/>
      <c r="E51" s="131"/>
      <c r="F51" s="131"/>
      <c r="G51" s="131"/>
      <c r="H51" s="131"/>
      <c r="I51" s="131"/>
    </row>
    <row r="52" spans="1:9" ht="15.9" customHeight="1" x14ac:dyDescent="0.3">
      <c r="A52" s="82" t="s">
        <v>483</v>
      </c>
      <c r="B52" s="81" t="s">
        <v>444</v>
      </c>
      <c r="C52" s="81">
        <v>40</v>
      </c>
      <c r="D52" s="131">
        <v>43692.7</v>
      </c>
      <c r="E52" s="131">
        <v>93151.9</v>
      </c>
      <c r="F52" s="131">
        <v>46054.100000000006</v>
      </c>
      <c r="G52" s="131">
        <v>97672.900000000009</v>
      </c>
      <c r="H52" s="131">
        <v>102090.8</v>
      </c>
      <c r="I52" s="131">
        <v>107420</v>
      </c>
    </row>
    <row r="53" spans="1:9" s="83" customFormat="1" ht="15.9" customHeight="1" x14ac:dyDescent="0.35">
      <c r="A53" s="73" t="s">
        <v>484</v>
      </c>
      <c r="B53" s="76" t="s">
        <v>444</v>
      </c>
      <c r="C53" s="76">
        <v>41</v>
      </c>
      <c r="D53" s="131">
        <v>4282.7</v>
      </c>
      <c r="E53" s="131">
        <v>12991</v>
      </c>
      <c r="F53" s="131">
        <v>4392.7000000000007</v>
      </c>
      <c r="G53" s="131">
        <v>13233.3</v>
      </c>
      <c r="H53" s="131">
        <v>13517.8</v>
      </c>
      <c r="I53" s="131">
        <v>13859</v>
      </c>
    </row>
    <row r="54" spans="1:9" ht="15.9" customHeight="1" x14ac:dyDescent="0.3">
      <c r="A54" s="73" t="s">
        <v>485</v>
      </c>
      <c r="B54" s="25" t="s">
        <v>101</v>
      </c>
      <c r="C54" s="76">
        <v>42</v>
      </c>
      <c r="D54" s="131"/>
      <c r="E54" s="131"/>
      <c r="F54" s="131"/>
      <c r="G54" s="131"/>
      <c r="H54" s="131"/>
      <c r="I54" s="131"/>
    </row>
    <row r="55" spans="1:9" ht="15.9" customHeight="1" x14ac:dyDescent="0.3">
      <c r="A55" s="73" t="s">
        <v>486</v>
      </c>
      <c r="B55" s="25" t="s">
        <v>101</v>
      </c>
      <c r="C55" s="76">
        <v>43</v>
      </c>
      <c r="D55" s="131">
        <v>107</v>
      </c>
      <c r="E55" s="131">
        <v>240</v>
      </c>
      <c r="F55" s="131">
        <v>108.7</v>
      </c>
      <c r="G55" s="131">
        <v>243.3</v>
      </c>
      <c r="H55" s="131">
        <v>247.1</v>
      </c>
      <c r="I55" s="131">
        <v>251.6</v>
      </c>
    </row>
    <row r="56" spans="1:9" ht="15.9" customHeight="1" x14ac:dyDescent="0.3">
      <c r="A56" s="73" t="s">
        <v>487</v>
      </c>
      <c r="B56" s="25" t="s">
        <v>101</v>
      </c>
      <c r="C56" s="76">
        <v>44</v>
      </c>
      <c r="D56" s="131">
        <v>1380</v>
      </c>
      <c r="E56" s="131">
        <v>3905</v>
      </c>
      <c r="F56" s="131">
        <v>1410.4</v>
      </c>
      <c r="G56" s="131">
        <v>3940</v>
      </c>
      <c r="H56" s="131">
        <v>3980</v>
      </c>
      <c r="I56" s="131">
        <v>4025</v>
      </c>
    </row>
    <row r="57" spans="1:9" s="83" customFormat="1" ht="15.9" customHeight="1" x14ac:dyDescent="0.35">
      <c r="A57" s="73" t="s">
        <v>488</v>
      </c>
      <c r="B57" s="25" t="s">
        <v>101</v>
      </c>
      <c r="C57" s="76">
        <v>45</v>
      </c>
      <c r="D57" s="131">
        <v>39410</v>
      </c>
      <c r="E57" s="131">
        <v>80160.899999999994</v>
      </c>
      <c r="F57" s="131">
        <v>41661.4</v>
      </c>
      <c r="G57" s="131">
        <v>84439.6</v>
      </c>
      <c r="H57" s="131">
        <v>88573</v>
      </c>
      <c r="I57" s="131">
        <v>93561</v>
      </c>
    </row>
    <row r="58" spans="1:9" ht="15.9" customHeight="1" x14ac:dyDescent="0.3">
      <c r="A58" s="84" t="s">
        <v>489</v>
      </c>
      <c r="B58" s="31" t="s">
        <v>101</v>
      </c>
      <c r="C58" s="85">
        <v>46</v>
      </c>
      <c r="D58" s="132">
        <v>37773</v>
      </c>
      <c r="E58" s="132">
        <v>75881.899999999994</v>
      </c>
      <c r="F58" s="132">
        <v>40010</v>
      </c>
      <c r="G58" s="132">
        <v>80120</v>
      </c>
      <c r="H58" s="132">
        <v>84273</v>
      </c>
      <c r="I58" s="132">
        <v>89103</v>
      </c>
    </row>
    <row r="59" spans="1:9" x14ac:dyDescent="0.3">
      <c r="A59" s="74" t="s">
        <v>490</v>
      </c>
    </row>
    <row r="60" spans="1:9" x14ac:dyDescent="0.3">
      <c r="A60" s="74" t="s">
        <v>491</v>
      </c>
    </row>
  </sheetData>
  <mergeCells count="9">
    <mergeCell ref="A1:I1"/>
    <mergeCell ref="A2:I2"/>
    <mergeCell ref="D4:E4"/>
    <mergeCell ref="F4:G4"/>
    <mergeCell ref="H4:H5"/>
    <mergeCell ref="I4:I5"/>
    <mergeCell ref="A4:A5"/>
    <mergeCell ref="B4:B5"/>
    <mergeCell ref="C4:C5"/>
  </mergeCells>
  <pageMargins left="0.70866141732283505" right="0.70866141732283505" top="0.55118110236220497" bottom="0.55118110236220497" header="0.31496062992126" footer="0.31496062992126"/>
  <pageSetup paperSize="9" scale="78"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5"/>
  <sheetViews>
    <sheetView topLeftCell="A2" zoomScale="85" zoomScaleNormal="85" workbookViewId="0">
      <pane xSplit="2" ySplit="5" topLeftCell="C121" activePane="bottomRight" state="frozen"/>
      <selection activeCell="C126" sqref="C126"/>
      <selection pane="topRight" activeCell="C126" sqref="C126"/>
      <selection pane="bottomLeft" activeCell="C126" sqref="C126"/>
      <selection pane="bottomRight" activeCell="C126" sqref="C126"/>
    </sheetView>
  </sheetViews>
  <sheetFormatPr defaultColWidth="14.33203125" defaultRowHeight="14.4" x14ac:dyDescent="0.3"/>
  <cols>
    <col min="1" max="1" width="4.33203125" customWidth="1"/>
    <col min="2" max="2" width="73" customWidth="1"/>
    <col min="3" max="3" width="10.88671875" style="227" bestFit="1" customWidth="1"/>
    <col min="4" max="4" width="37.33203125" customWidth="1"/>
    <col min="5" max="5" width="12.88671875" customWidth="1"/>
    <col min="6" max="6" width="6" bestFit="1" customWidth="1"/>
    <col min="7" max="7" width="8.109375" customWidth="1"/>
    <col min="8" max="8" width="8" customWidth="1"/>
    <col min="9" max="9" width="7.33203125" customWidth="1"/>
    <col min="10" max="10" width="9.109375" customWidth="1"/>
    <col min="11" max="11" width="12.88671875" customWidth="1"/>
    <col min="12" max="12" width="11.33203125" customWidth="1"/>
    <col min="13" max="13" width="8.6640625" customWidth="1"/>
    <col min="14" max="15" width="7.88671875" customWidth="1"/>
    <col min="16" max="16" width="9.33203125" customWidth="1"/>
    <col min="17" max="17" width="6.6640625" customWidth="1"/>
  </cols>
  <sheetData>
    <row r="1" spans="1:17" ht="35.25" hidden="1" customHeight="1" x14ac:dyDescent="0.3">
      <c r="A1" s="306" t="s">
        <v>565</v>
      </c>
      <c r="B1" s="301"/>
      <c r="C1" s="301"/>
      <c r="D1" s="301"/>
      <c r="E1" s="301"/>
      <c r="F1" s="301"/>
      <c r="G1" s="301"/>
      <c r="H1" s="301"/>
      <c r="I1" s="301"/>
      <c r="J1" s="301"/>
      <c r="K1" s="301"/>
      <c r="L1" s="301"/>
      <c r="M1" s="301"/>
      <c r="N1" s="137"/>
      <c r="O1" s="137"/>
      <c r="P1" s="137"/>
      <c r="Q1" s="137"/>
    </row>
    <row r="2" spans="1:17" x14ac:dyDescent="0.3">
      <c r="A2" s="300" t="s">
        <v>684</v>
      </c>
      <c r="B2" s="301"/>
      <c r="C2" s="301"/>
      <c r="D2" s="301"/>
      <c r="E2" s="301"/>
      <c r="F2" s="301"/>
      <c r="G2" s="301"/>
      <c r="H2" s="301"/>
      <c r="I2" s="301"/>
      <c r="J2" s="301"/>
      <c r="K2" s="301"/>
      <c r="L2" s="301"/>
      <c r="M2" s="301"/>
      <c r="N2" s="137"/>
      <c r="O2" s="137"/>
      <c r="P2" s="137"/>
      <c r="Q2" s="137"/>
    </row>
    <row r="3" spans="1:17" ht="16.2" x14ac:dyDescent="0.3">
      <c r="A3" s="396"/>
      <c r="B3" s="396"/>
      <c r="C3" s="396"/>
      <c r="D3" s="396"/>
      <c r="E3" s="396"/>
      <c r="F3" s="396"/>
      <c r="G3" s="396"/>
      <c r="H3" s="396"/>
      <c r="I3" s="396"/>
      <c r="J3" s="396"/>
      <c r="K3" s="396"/>
      <c r="L3" s="396"/>
      <c r="M3" s="396"/>
      <c r="N3" s="137"/>
      <c r="O3" s="137"/>
      <c r="P3" s="137"/>
      <c r="Q3" s="137"/>
    </row>
    <row r="4" spans="1:17" ht="13.5" customHeight="1" x14ac:dyDescent="0.3">
      <c r="A4" s="397"/>
      <c r="B4" s="301"/>
      <c r="C4" s="226"/>
      <c r="D4" s="9"/>
      <c r="E4" s="9"/>
      <c r="F4" s="9"/>
      <c r="G4" s="9"/>
      <c r="H4" s="9"/>
      <c r="I4" s="9"/>
      <c r="J4" s="9"/>
      <c r="K4" s="9"/>
      <c r="L4" s="9"/>
      <c r="M4" s="9"/>
      <c r="N4" s="11"/>
      <c r="O4" s="11"/>
      <c r="P4" s="11"/>
      <c r="Q4" s="11"/>
    </row>
    <row r="5" spans="1:17" ht="39.75" customHeight="1" x14ac:dyDescent="0.3">
      <c r="A5" s="398" t="s">
        <v>5</v>
      </c>
      <c r="B5" s="398" t="s">
        <v>492</v>
      </c>
      <c r="C5" s="398" t="s">
        <v>566</v>
      </c>
      <c r="D5" s="398" t="s">
        <v>493</v>
      </c>
      <c r="E5" s="398" t="s">
        <v>567</v>
      </c>
      <c r="F5" s="398" t="s">
        <v>568</v>
      </c>
      <c r="G5" s="399"/>
      <c r="H5" s="398" t="s">
        <v>494</v>
      </c>
      <c r="I5" s="399"/>
      <c r="J5" s="398" t="s">
        <v>569</v>
      </c>
      <c r="K5" s="398" t="s">
        <v>495</v>
      </c>
      <c r="L5" s="399"/>
      <c r="M5" s="398" t="s">
        <v>496</v>
      </c>
      <c r="N5" s="138"/>
      <c r="O5" s="138"/>
      <c r="P5" s="138"/>
      <c r="Q5" s="138"/>
    </row>
    <row r="6" spans="1:17" ht="42.6" customHeight="1" x14ac:dyDescent="0.3">
      <c r="A6" s="399"/>
      <c r="B6" s="399"/>
      <c r="C6" s="400"/>
      <c r="D6" s="399"/>
      <c r="E6" s="399"/>
      <c r="F6" s="223" t="s">
        <v>497</v>
      </c>
      <c r="G6" s="223" t="s">
        <v>498</v>
      </c>
      <c r="H6" s="223" t="s">
        <v>497</v>
      </c>
      <c r="I6" s="223" t="s">
        <v>498</v>
      </c>
      <c r="J6" s="399"/>
      <c r="K6" s="223" t="s">
        <v>499</v>
      </c>
      <c r="L6" s="223" t="s">
        <v>442</v>
      </c>
      <c r="M6" s="399"/>
      <c r="N6" s="137"/>
      <c r="O6" s="137"/>
      <c r="P6" s="137"/>
      <c r="Q6" s="137"/>
    </row>
    <row r="7" spans="1:17" ht="13.5" customHeight="1" x14ac:dyDescent="0.3">
      <c r="A7" s="223" t="s">
        <v>0</v>
      </c>
      <c r="B7" s="223" t="s">
        <v>1</v>
      </c>
      <c r="C7" s="223" t="s">
        <v>4</v>
      </c>
      <c r="D7" s="223" t="s">
        <v>93</v>
      </c>
      <c r="E7" s="223" t="s">
        <v>500</v>
      </c>
      <c r="F7" s="223" t="s">
        <v>501</v>
      </c>
      <c r="G7" s="223" t="s">
        <v>502</v>
      </c>
      <c r="H7" s="223" t="s">
        <v>503</v>
      </c>
      <c r="I7" s="223" t="s">
        <v>13</v>
      </c>
      <c r="J7" s="223">
        <v>1</v>
      </c>
      <c r="K7" s="223">
        <v>2</v>
      </c>
      <c r="L7" s="223">
        <v>3</v>
      </c>
      <c r="M7" s="223">
        <v>4</v>
      </c>
      <c r="N7" s="137"/>
      <c r="O7" s="137"/>
      <c r="P7" s="137"/>
      <c r="Q7" s="137"/>
    </row>
    <row r="8" spans="1:17" ht="18" customHeight="1" x14ac:dyDescent="0.3">
      <c r="A8" s="193" t="s">
        <v>13</v>
      </c>
      <c r="B8" s="314" t="s">
        <v>558</v>
      </c>
      <c r="C8" s="314"/>
      <c r="D8" s="314"/>
      <c r="E8" s="314"/>
      <c r="F8" s="314"/>
      <c r="G8" s="314"/>
      <c r="H8" s="314"/>
      <c r="I8" s="314"/>
      <c r="J8" s="314"/>
      <c r="K8" s="314"/>
      <c r="L8" s="314"/>
      <c r="M8" s="314"/>
      <c r="N8" s="137"/>
      <c r="O8" s="137"/>
      <c r="P8" s="137"/>
      <c r="Q8" s="137"/>
    </row>
    <row r="9" spans="1:17" ht="33" customHeight="1" x14ac:dyDescent="0.3">
      <c r="A9" s="221">
        <v>1</v>
      </c>
      <c r="B9" s="194" t="s">
        <v>570</v>
      </c>
      <c r="C9" s="195" t="s">
        <v>99</v>
      </c>
      <c r="D9" s="222" t="s">
        <v>571</v>
      </c>
      <c r="E9" s="222">
        <v>1</v>
      </c>
      <c r="F9" s="222">
        <v>6</v>
      </c>
      <c r="G9" s="222">
        <v>2022</v>
      </c>
      <c r="H9" s="222">
        <v>12</v>
      </c>
      <c r="I9" s="222">
        <v>2023</v>
      </c>
      <c r="J9" s="196">
        <v>29000</v>
      </c>
      <c r="K9" s="222" t="s">
        <v>572</v>
      </c>
      <c r="L9" s="197" t="s">
        <v>573</v>
      </c>
      <c r="M9" s="197"/>
      <c r="N9" s="137"/>
      <c r="O9" s="137"/>
      <c r="P9" s="137"/>
      <c r="Q9" s="137"/>
    </row>
    <row r="10" spans="1:17" ht="33" customHeight="1" x14ac:dyDescent="0.3">
      <c r="A10" s="221">
        <v>2</v>
      </c>
      <c r="B10" s="194" t="s">
        <v>574</v>
      </c>
      <c r="C10" s="195" t="s">
        <v>146</v>
      </c>
      <c r="D10" s="222" t="s">
        <v>571</v>
      </c>
      <c r="E10" s="222">
        <v>1</v>
      </c>
      <c r="F10" s="222">
        <v>12</v>
      </c>
      <c r="G10" s="222">
        <v>2022</v>
      </c>
      <c r="H10" s="222">
        <v>8</v>
      </c>
      <c r="I10" s="222">
        <v>2023</v>
      </c>
      <c r="J10" s="196">
        <v>5500</v>
      </c>
      <c r="K10" s="222" t="s">
        <v>572</v>
      </c>
      <c r="L10" s="197" t="s">
        <v>573</v>
      </c>
      <c r="M10" s="197"/>
      <c r="N10" s="137"/>
      <c r="O10" s="137"/>
      <c r="P10" s="137"/>
      <c r="Q10" s="137"/>
    </row>
    <row r="11" spans="1:17" ht="33" customHeight="1" x14ac:dyDescent="0.3">
      <c r="A11" s="221">
        <v>3</v>
      </c>
      <c r="B11" s="194" t="s">
        <v>575</v>
      </c>
      <c r="C11" s="195" t="s">
        <v>211</v>
      </c>
      <c r="D11" s="222" t="s">
        <v>571</v>
      </c>
      <c r="E11" s="222">
        <v>1</v>
      </c>
      <c r="F11" s="222">
        <v>12</v>
      </c>
      <c r="G11" s="222" t="s">
        <v>576</v>
      </c>
      <c r="H11" s="222" t="s">
        <v>577</v>
      </c>
      <c r="I11" s="222" t="s">
        <v>578</v>
      </c>
      <c r="J11" s="196">
        <v>9000</v>
      </c>
      <c r="K11" s="222" t="s">
        <v>572</v>
      </c>
      <c r="L11" s="197" t="s">
        <v>573</v>
      </c>
      <c r="M11" s="197"/>
      <c r="N11" s="137"/>
      <c r="O11" s="137"/>
      <c r="P11" s="137"/>
      <c r="Q11" s="137"/>
    </row>
    <row r="12" spans="1:17" ht="33" customHeight="1" x14ac:dyDescent="0.3">
      <c r="A12" s="221">
        <v>4</v>
      </c>
      <c r="B12" s="194" t="s">
        <v>579</v>
      </c>
      <c r="C12" s="195" t="s">
        <v>162</v>
      </c>
      <c r="D12" s="222" t="s">
        <v>571</v>
      </c>
      <c r="E12" s="222">
        <v>2</v>
      </c>
      <c r="F12" s="222">
        <v>5</v>
      </c>
      <c r="G12" s="222">
        <v>2023</v>
      </c>
      <c r="H12" s="222">
        <v>12</v>
      </c>
      <c r="I12" s="222">
        <v>2023</v>
      </c>
      <c r="J12" s="196">
        <v>10000</v>
      </c>
      <c r="K12" s="222" t="s">
        <v>572</v>
      </c>
      <c r="L12" s="197" t="s">
        <v>573</v>
      </c>
      <c r="M12" s="197"/>
      <c r="N12" s="137"/>
      <c r="O12" s="137"/>
      <c r="P12" s="137"/>
      <c r="Q12" s="137"/>
    </row>
    <row r="13" spans="1:17" ht="33" customHeight="1" x14ac:dyDescent="0.3">
      <c r="A13" s="221">
        <v>5</v>
      </c>
      <c r="B13" s="194" t="s">
        <v>580</v>
      </c>
      <c r="C13" s="195" t="s">
        <v>162</v>
      </c>
      <c r="D13" s="198" t="s">
        <v>581</v>
      </c>
      <c r="E13" s="222">
        <v>1</v>
      </c>
      <c r="F13" s="222">
        <v>1</v>
      </c>
      <c r="G13" s="222">
        <v>2023</v>
      </c>
      <c r="H13" s="222">
        <v>12</v>
      </c>
      <c r="I13" s="222">
        <v>2023</v>
      </c>
      <c r="J13" s="196">
        <v>7000</v>
      </c>
      <c r="K13" s="199">
        <v>2.4001199999999998</v>
      </c>
      <c r="L13" s="197" t="s">
        <v>582</v>
      </c>
      <c r="M13" s="197"/>
      <c r="N13" s="137"/>
      <c r="O13" s="137"/>
      <c r="P13" s="137"/>
      <c r="Q13" s="137"/>
    </row>
    <row r="14" spans="1:17" ht="33" customHeight="1" x14ac:dyDescent="0.3">
      <c r="A14" s="221">
        <v>6</v>
      </c>
      <c r="B14" s="194" t="s">
        <v>583</v>
      </c>
      <c r="C14" s="195" t="s">
        <v>162</v>
      </c>
      <c r="D14" s="198" t="s">
        <v>581</v>
      </c>
      <c r="E14" s="222">
        <v>1</v>
      </c>
      <c r="F14" s="222">
        <v>7</v>
      </c>
      <c r="G14" s="222">
        <v>2022</v>
      </c>
      <c r="H14" s="222">
        <v>12</v>
      </c>
      <c r="I14" s="222">
        <v>2023</v>
      </c>
      <c r="J14" s="196">
        <v>55900</v>
      </c>
      <c r="K14" s="199">
        <v>5.07</v>
      </c>
      <c r="L14" s="197" t="s">
        <v>582</v>
      </c>
      <c r="M14" s="197"/>
      <c r="N14" s="137"/>
      <c r="O14" s="137"/>
      <c r="P14" s="137"/>
      <c r="Q14" s="137"/>
    </row>
    <row r="15" spans="1:17" ht="42.75" customHeight="1" x14ac:dyDescent="0.3">
      <c r="A15" s="221">
        <v>7</v>
      </c>
      <c r="B15" s="194" t="s">
        <v>584</v>
      </c>
      <c r="C15" s="195" t="s">
        <v>162</v>
      </c>
      <c r="D15" s="222" t="s">
        <v>585</v>
      </c>
      <c r="E15" s="222">
        <v>1</v>
      </c>
      <c r="F15" s="222">
        <v>1</v>
      </c>
      <c r="G15" s="222">
        <v>2023</v>
      </c>
      <c r="H15" s="222">
        <v>12</v>
      </c>
      <c r="I15" s="222">
        <v>2023</v>
      </c>
      <c r="J15" s="196">
        <v>15000</v>
      </c>
      <c r="K15" s="222" t="s">
        <v>586</v>
      </c>
      <c r="L15" s="197" t="s">
        <v>582</v>
      </c>
      <c r="M15" s="197"/>
      <c r="N15" s="137"/>
      <c r="O15" s="137"/>
      <c r="P15" s="137"/>
      <c r="Q15" s="137"/>
    </row>
    <row r="16" spans="1:17" ht="42.75" customHeight="1" x14ac:dyDescent="0.3">
      <c r="A16" s="221">
        <v>8</v>
      </c>
      <c r="B16" s="194" t="s">
        <v>587</v>
      </c>
      <c r="C16" s="195" t="s">
        <v>162</v>
      </c>
      <c r="D16" s="222" t="s">
        <v>585</v>
      </c>
      <c r="E16" s="222">
        <v>1</v>
      </c>
      <c r="F16" s="222">
        <v>1</v>
      </c>
      <c r="G16" s="222">
        <v>2023</v>
      </c>
      <c r="H16" s="222">
        <v>12</v>
      </c>
      <c r="I16" s="222">
        <v>2023</v>
      </c>
      <c r="J16" s="196">
        <v>30000</v>
      </c>
      <c r="K16" s="222" t="s">
        <v>588</v>
      </c>
      <c r="L16" s="197" t="s">
        <v>582</v>
      </c>
      <c r="M16" s="197"/>
      <c r="N16" s="137"/>
      <c r="O16" s="137"/>
      <c r="P16" s="137"/>
      <c r="Q16" s="137"/>
    </row>
    <row r="17" spans="1:17" ht="30.75" customHeight="1" x14ac:dyDescent="0.3">
      <c r="A17" s="221">
        <v>9</v>
      </c>
      <c r="B17" s="194" t="s">
        <v>687</v>
      </c>
      <c r="C17" s="222">
        <v>68</v>
      </c>
      <c r="D17" s="401" t="s">
        <v>688</v>
      </c>
      <c r="E17" s="222">
        <v>1</v>
      </c>
      <c r="F17" s="222">
        <v>3</v>
      </c>
      <c r="G17" s="222">
        <v>2023</v>
      </c>
      <c r="H17" s="222">
        <v>10</v>
      </c>
      <c r="I17" s="222">
        <v>2023</v>
      </c>
      <c r="J17" s="196">
        <v>65000</v>
      </c>
      <c r="K17" s="222">
        <v>34.5</v>
      </c>
      <c r="L17" s="221" t="s">
        <v>689</v>
      </c>
      <c r="M17" s="401" t="s">
        <v>690</v>
      </c>
      <c r="N17" s="137" t="s">
        <v>818</v>
      </c>
      <c r="O17" s="137"/>
      <c r="P17" s="137"/>
      <c r="Q17" s="137"/>
    </row>
    <row r="18" spans="1:17" ht="30.75" customHeight="1" x14ac:dyDescent="0.3">
      <c r="A18" s="221">
        <v>10</v>
      </c>
      <c r="B18" s="194" t="s">
        <v>691</v>
      </c>
      <c r="C18" s="222">
        <v>68</v>
      </c>
      <c r="D18" s="401"/>
      <c r="E18" s="222">
        <v>1</v>
      </c>
      <c r="F18" s="222">
        <v>10</v>
      </c>
      <c r="G18" s="222">
        <v>2022</v>
      </c>
      <c r="H18" s="222">
        <v>10</v>
      </c>
      <c r="I18" s="222">
        <v>2023</v>
      </c>
      <c r="J18" s="196">
        <v>86786</v>
      </c>
      <c r="K18" s="222">
        <v>12</v>
      </c>
      <c r="L18" s="221" t="s">
        <v>689</v>
      </c>
      <c r="M18" s="401"/>
      <c r="N18" s="137" t="s">
        <v>818</v>
      </c>
      <c r="O18" s="137"/>
      <c r="P18" s="137"/>
      <c r="Q18" s="137"/>
    </row>
    <row r="19" spans="1:17" ht="30.75" customHeight="1" x14ac:dyDescent="0.3">
      <c r="A19" s="221">
        <v>11</v>
      </c>
      <c r="B19" s="194" t="s">
        <v>692</v>
      </c>
      <c r="C19" s="16">
        <v>68</v>
      </c>
      <c r="D19" s="401"/>
      <c r="E19" s="16">
        <v>1</v>
      </c>
      <c r="F19" s="222">
        <v>5</v>
      </c>
      <c r="G19" s="222" t="s">
        <v>576</v>
      </c>
      <c r="H19" s="222" t="s">
        <v>693</v>
      </c>
      <c r="I19" s="222">
        <v>2023</v>
      </c>
      <c r="J19" s="196">
        <v>16585</v>
      </c>
      <c r="K19" s="222">
        <v>45.62</v>
      </c>
      <c r="L19" s="221" t="s">
        <v>689</v>
      </c>
      <c r="M19" s="401"/>
      <c r="N19" s="137"/>
      <c r="O19" s="137"/>
      <c r="P19" s="137"/>
      <c r="Q19" s="137"/>
    </row>
    <row r="20" spans="1:17" s="177" customFormat="1" ht="15.6" x14ac:dyDescent="0.3">
      <c r="A20" s="221">
        <v>12</v>
      </c>
      <c r="B20" s="200" t="s">
        <v>701</v>
      </c>
      <c r="C20" s="222">
        <v>35</v>
      </c>
      <c r="D20" s="222" t="s">
        <v>702</v>
      </c>
      <c r="E20" s="222">
        <v>2</v>
      </c>
      <c r="F20" s="222">
        <v>5</v>
      </c>
      <c r="G20" s="222">
        <v>2007</v>
      </c>
      <c r="H20" s="222">
        <v>6</v>
      </c>
      <c r="I20" s="222">
        <v>2023</v>
      </c>
      <c r="J20" s="222">
        <v>1100</v>
      </c>
      <c r="K20" s="222">
        <v>22</v>
      </c>
      <c r="L20" s="221" t="s">
        <v>703</v>
      </c>
      <c r="M20" s="222"/>
      <c r="N20" s="137" t="s">
        <v>748</v>
      </c>
      <c r="O20" s="176"/>
      <c r="P20" s="176"/>
      <c r="Q20" s="176"/>
    </row>
    <row r="21" spans="1:17" s="177" customFormat="1" ht="82.8" x14ac:dyDescent="0.3">
      <c r="A21" s="221">
        <v>13</v>
      </c>
      <c r="B21" s="200" t="s">
        <v>704</v>
      </c>
      <c r="C21" s="222">
        <v>16</v>
      </c>
      <c r="D21" s="222" t="s">
        <v>705</v>
      </c>
      <c r="E21" s="222">
        <v>2</v>
      </c>
      <c r="F21" s="222">
        <v>8</v>
      </c>
      <c r="G21" s="222">
        <v>2022</v>
      </c>
      <c r="H21" s="222">
        <v>6</v>
      </c>
      <c r="I21" s="222">
        <v>2023</v>
      </c>
      <c r="J21" s="222">
        <v>115</v>
      </c>
      <c r="K21" s="222">
        <v>133</v>
      </c>
      <c r="L21" s="222" t="s">
        <v>706</v>
      </c>
      <c r="M21" s="222" t="s">
        <v>707</v>
      </c>
      <c r="N21" s="137" t="s">
        <v>748</v>
      </c>
      <c r="O21" s="176"/>
      <c r="P21" s="176"/>
      <c r="Q21" s="176"/>
    </row>
    <row r="22" spans="1:17" s="177" customFormat="1" ht="55.2" x14ac:dyDescent="0.3">
      <c r="A22" s="221">
        <v>14</v>
      </c>
      <c r="B22" s="200" t="s">
        <v>708</v>
      </c>
      <c r="C22" s="222">
        <v>17</v>
      </c>
      <c r="D22" s="222" t="s">
        <v>709</v>
      </c>
      <c r="E22" s="222">
        <v>2</v>
      </c>
      <c r="F22" s="222">
        <v>11</v>
      </c>
      <c r="G22" s="222" t="s">
        <v>576</v>
      </c>
      <c r="H22" s="222" t="s">
        <v>693</v>
      </c>
      <c r="I22" s="222" t="s">
        <v>578</v>
      </c>
      <c r="J22" s="222">
        <v>80</v>
      </c>
      <c r="K22" s="222">
        <v>20</v>
      </c>
      <c r="L22" s="222" t="s">
        <v>710</v>
      </c>
      <c r="M22" s="222" t="s">
        <v>711</v>
      </c>
      <c r="N22" s="137" t="s">
        <v>748</v>
      </c>
      <c r="O22" s="176"/>
      <c r="P22" s="176"/>
      <c r="Q22" s="176"/>
    </row>
    <row r="23" spans="1:17" s="177" customFormat="1" ht="55.2" x14ac:dyDescent="0.3">
      <c r="A23" s="221">
        <v>15</v>
      </c>
      <c r="B23" s="200" t="s">
        <v>712</v>
      </c>
      <c r="C23" s="222">
        <v>16</v>
      </c>
      <c r="D23" s="222" t="s">
        <v>713</v>
      </c>
      <c r="E23" s="222">
        <v>2</v>
      </c>
      <c r="F23" s="222">
        <v>7</v>
      </c>
      <c r="G23" s="222">
        <v>2022</v>
      </c>
      <c r="H23" s="222">
        <v>8</v>
      </c>
      <c r="I23" s="222">
        <v>2023</v>
      </c>
      <c r="J23" s="222">
        <v>85</v>
      </c>
      <c r="K23" s="222">
        <v>190</v>
      </c>
      <c r="L23" s="222" t="s">
        <v>714</v>
      </c>
      <c r="M23" s="222" t="s">
        <v>711</v>
      </c>
      <c r="N23" s="137" t="s">
        <v>748</v>
      </c>
      <c r="O23" s="176"/>
      <c r="P23" s="176"/>
      <c r="Q23" s="176"/>
    </row>
    <row r="24" spans="1:17" s="177" customFormat="1" ht="27.6" x14ac:dyDescent="0.3">
      <c r="A24" s="221">
        <v>16</v>
      </c>
      <c r="B24" s="200" t="s">
        <v>715</v>
      </c>
      <c r="C24" s="222">
        <v>16</v>
      </c>
      <c r="D24" s="222" t="s">
        <v>716</v>
      </c>
      <c r="E24" s="222">
        <v>3</v>
      </c>
      <c r="F24" s="222">
        <v>8</v>
      </c>
      <c r="G24" s="195" t="s">
        <v>717</v>
      </c>
      <c r="H24" s="195" t="s">
        <v>117</v>
      </c>
      <c r="I24" s="195" t="s">
        <v>578</v>
      </c>
      <c r="J24" s="201">
        <v>240</v>
      </c>
      <c r="K24" s="201">
        <v>380</v>
      </c>
      <c r="L24" s="222" t="s">
        <v>710</v>
      </c>
      <c r="M24" s="222"/>
      <c r="N24" s="137" t="s">
        <v>748</v>
      </c>
      <c r="O24" s="176"/>
      <c r="P24" s="176"/>
      <c r="Q24" s="176"/>
    </row>
    <row r="25" spans="1:17" ht="27.6" x14ac:dyDescent="0.3">
      <c r="A25" s="221">
        <v>17</v>
      </c>
      <c r="B25" s="200" t="s">
        <v>762</v>
      </c>
      <c r="C25" s="222">
        <v>68</v>
      </c>
      <c r="D25" s="401" t="s">
        <v>571</v>
      </c>
      <c r="E25" s="401">
        <v>1</v>
      </c>
      <c r="F25" s="222"/>
      <c r="G25" s="222">
        <v>2018</v>
      </c>
      <c r="H25" s="222"/>
      <c r="I25" s="222">
        <v>2023</v>
      </c>
      <c r="J25" s="202">
        <v>39800</v>
      </c>
      <c r="K25" s="222"/>
      <c r="L25" s="203"/>
      <c r="M25" s="203"/>
      <c r="N25" s="137" t="s">
        <v>817</v>
      </c>
      <c r="O25" s="137"/>
      <c r="P25" s="137"/>
      <c r="Q25" s="137"/>
    </row>
    <row r="26" spans="1:17" x14ac:dyDescent="0.3">
      <c r="A26" s="221">
        <v>18</v>
      </c>
      <c r="B26" s="200" t="s">
        <v>763</v>
      </c>
      <c r="C26" s="222">
        <v>68</v>
      </c>
      <c r="D26" s="401"/>
      <c r="E26" s="401"/>
      <c r="F26" s="222"/>
      <c r="G26" s="222">
        <v>2019</v>
      </c>
      <c r="H26" s="222"/>
      <c r="I26" s="222">
        <v>2023</v>
      </c>
      <c r="J26" s="202">
        <v>34000</v>
      </c>
      <c r="K26" s="222"/>
      <c r="L26" s="203"/>
      <c r="M26" s="203"/>
      <c r="N26" s="137" t="s">
        <v>817</v>
      </c>
      <c r="O26" s="137"/>
      <c r="P26" s="137"/>
      <c r="Q26" s="137"/>
    </row>
    <row r="27" spans="1:17" x14ac:dyDescent="0.3">
      <c r="A27" s="221">
        <v>19</v>
      </c>
      <c r="B27" s="200" t="s">
        <v>764</v>
      </c>
      <c r="C27" s="222">
        <v>68</v>
      </c>
      <c r="D27" s="401"/>
      <c r="E27" s="401"/>
      <c r="F27" s="222"/>
      <c r="G27" s="222">
        <v>2019</v>
      </c>
      <c r="H27" s="222"/>
      <c r="I27" s="222">
        <v>2023</v>
      </c>
      <c r="J27" s="202">
        <v>39811</v>
      </c>
      <c r="K27" s="222"/>
      <c r="L27" s="203"/>
      <c r="M27" s="203"/>
      <c r="N27" s="137" t="s">
        <v>817</v>
      </c>
      <c r="O27" s="137"/>
      <c r="P27" s="137"/>
      <c r="Q27" s="137"/>
    </row>
    <row r="28" spans="1:17" x14ac:dyDescent="0.3">
      <c r="A28" s="221">
        <v>20</v>
      </c>
      <c r="B28" s="200" t="s">
        <v>765</v>
      </c>
      <c r="C28" s="222">
        <v>68</v>
      </c>
      <c r="D28" s="401"/>
      <c r="E28" s="401"/>
      <c r="F28" s="222"/>
      <c r="G28" s="222">
        <v>2019</v>
      </c>
      <c r="H28" s="222"/>
      <c r="I28" s="222">
        <v>2023</v>
      </c>
      <c r="J28" s="202">
        <v>31911</v>
      </c>
      <c r="K28" s="222"/>
      <c r="L28" s="203"/>
      <c r="M28" s="203"/>
      <c r="N28" s="137" t="s">
        <v>817</v>
      </c>
      <c r="O28" s="137"/>
      <c r="P28" s="137"/>
      <c r="Q28" s="137"/>
    </row>
    <row r="29" spans="1:17" x14ac:dyDescent="0.3">
      <c r="A29" s="221">
        <v>21</v>
      </c>
      <c r="B29" s="200" t="s">
        <v>766</v>
      </c>
      <c r="C29" s="222">
        <v>68</v>
      </c>
      <c r="D29" s="401"/>
      <c r="E29" s="401"/>
      <c r="F29" s="222"/>
      <c r="G29" s="222">
        <v>2020</v>
      </c>
      <c r="H29" s="222"/>
      <c r="I29" s="222">
        <v>2023</v>
      </c>
      <c r="J29" s="202">
        <v>56788</v>
      </c>
      <c r="K29" s="222"/>
      <c r="L29" s="203"/>
      <c r="M29" s="203"/>
      <c r="N29" s="137" t="s">
        <v>817</v>
      </c>
      <c r="O29" s="137"/>
      <c r="P29" s="137"/>
      <c r="Q29" s="137"/>
    </row>
    <row r="30" spans="1:17" ht="51" customHeight="1" x14ac:dyDescent="0.3">
      <c r="A30" s="221">
        <v>22</v>
      </c>
      <c r="B30" s="200" t="s">
        <v>767</v>
      </c>
      <c r="C30" s="222">
        <v>68</v>
      </c>
      <c r="D30" s="401" t="s">
        <v>768</v>
      </c>
      <c r="E30" s="401"/>
      <c r="F30" s="222"/>
      <c r="G30" s="222">
        <v>2019</v>
      </c>
      <c r="H30" s="222"/>
      <c r="I30" s="222">
        <v>2023</v>
      </c>
      <c r="J30" s="202">
        <v>100000</v>
      </c>
      <c r="K30" s="222"/>
      <c r="L30" s="203"/>
      <c r="M30" s="203"/>
      <c r="N30" s="137" t="s">
        <v>817</v>
      </c>
      <c r="O30" s="137"/>
      <c r="P30" s="137"/>
      <c r="Q30" s="137"/>
    </row>
    <row r="31" spans="1:17" ht="35.25" customHeight="1" x14ac:dyDescent="0.3">
      <c r="A31" s="221">
        <v>23</v>
      </c>
      <c r="B31" s="200" t="s">
        <v>769</v>
      </c>
      <c r="C31" s="222">
        <v>68</v>
      </c>
      <c r="D31" s="401"/>
      <c r="E31" s="401"/>
      <c r="F31" s="222"/>
      <c r="G31" s="222">
        <v>2020</v>
      </c>
      <c r="H31" s="222"/>
      <c r="I31" s="222">
        <v>2023</v>
      </c>
      <c r="J31" s="202">
        <v>34000</v>
      </c>
      <c r="K31" s="222"/>
      <c r="L31" s="203"/>
      <c r="M31" s="203"/>
      <c r="N31" s="137" t="s">
        <v>817</v>
      </c>
      <c r="O31" s="137"/>
      <c r="P31" s="137"/>
      <c r="Q31" s="137"/>
    </row>
    <row r="32" spans="1:17" ht="27.6" x14ac:dyDescent="0.3">
      <c r="A32" s="221">
        <v>24</v>
      </c>
      <c r="B32" s="200" t="s">
        <v>770</v>
      </c>
      <c r="C32" s="222">
        <v>68</v>
      </c>
      <c r="D32" s="401"/>
      <c r="E32" s="401"/>
      <c r="F32" s="222"/>
      <c r="G32" s="222">
        <v>2020</v>
      </c>
      <c r="H32" s="222"/>
      <c r="I32" s="222">
        <v>2023</v>
      </c>
      <c r="J32" s="202">
        <v>43307</v>
      </c>
      <c r="K32" s="222"/>
      <c r="L32" s="203"/>
      <c r="M32" s="203"/>
      <c r="N32" s="137" t="s">
        <v>817</v>
      </c>
      <c r="O32" s="137"/>
      <c r="P32" s="137"/>
      <c r="Q32" s="137"/>
    </row>
    <row r="33" spans="1:17" x14ac:dyDescent="0.3">
      <c r="A33" s="221">
        <v>25</v>
      </c>
      <c r="B33" s="200" t="s">
        <v>771</v>
      </c>
      <c r="C33" s="222">
        <v>68</v>
      </c>
      <c r="D33" s="401"/>
      <c r="E33" s="401"/>
      <c r="F33" s="222"/>
      <c r="G33" s="222">
        <v>2020</v>
      </c>
      <c r="H33" s="222"/>
      <c r="I33" s="222">
        <v>2023</v>
      </c>
      <c r="J33" s="202">
        <v>22000</v>
      </c>
      <c r="K33" s="222"/>
      <c r="L33" s="203"/>
      <c r="M33" s="203"/>
      <c r="N33" s="137" t="s">
        <v>817</v>
      </c>
      <c r="O33" s="137"/>
      <c r="P33" s="137"/>
      <c r="Q33" s="137"/>
    </row>
    <row r="34" spans="1:17" ht="53.25" customHeight="1" x14ac:dyDescent="0.3">
      <c r="A34" s="221">
        <v>26</v>
      </c>
      <c r="B34" s="200" t="s">
        <v>772</v>
      </c>
      <c r="C34" s="222">
        <v>68</v>
      </c>
      <c r="D34" s="401"/>
      <c r="E34" s="401"/>
      <c r="F34" s="222"/>
      <c r="G34" s="222">
        <v>2019</v>
      </c>
      <c r="H34" s="222"/>
      <c r="I34" s="222">
        <v>2023</v>
      </c>
      <c r="J34" s="202">
        <v>34501</v>
      </c>
      <c r="K34" s="222"/>
      <c r="L34" s="203"/>
      <c r="M34" s="203"/>
      <c r="N34" s="137" t="s">
        <v>817</v>
      </c>
      <c r="O34" s="137"/>
      <c r="P34" s="137"/>
      <c r="Q34" s="137"/>
    </row>
    <row r="35" spans="1:17" ht="50.25" customHeight="1" x14ac:dyDescent="0.3">
      <c r="A35" s="221">
        <v>27</v>
      </c>
      <c r="B35" s="200" t="s">
        <v>773</v>
      </c>
      <c r="C35" s="222">
        <v>68</v>
      </c>
      <c r="D35" s="401"/>
      <c r="E35" s="401"/>
      <c r="F35" s="222"/>
      <c r="G35" s="222">
        <v>2019</v>
      </c>
      <c r="H35" s="222"/>
      <c r="I35" s="222">
        <v>2023</v>
      </c>
      <c r="J35" s="202">
        <v>36071</v>
      </c>
      <c r="K35" s="222"/>
      <c r="L35" s="203"/>
      <c r="M35" s="203"/>
      <c r="N35" s="137" t="s">
        <v>817</v>
      </c>
      <c r="O35" s="137"/>
      <c r="P35" s="137"/>
      <c r="Q35" s="137"/>
    </row>
    <row r="36" spans="1:17" x14ac:dyDescent="0.3">
      <c r="A36" s="221">
        <v>28</v>
      </c>
      <c r="B36" s="200" t="s">
        <v>774</v>
      </c>
      <c r="C36" s="222">
        <v>68</v>
      </c>
      <c r="D36" s="222" t="s">
        <v>669</v>
      </c>
      <c r="E36" s="401"/>
      <c r="F36" s="222"/>
      <c r="G36" s="222">
        <v>2014</v>
      </c>
      <c r="H36" s="222"/>
      <c r="I36" s="222">
        <v>2023</v>
      </c>
      <c r="J36" s="202">
        <v>64630</v>
      </c>
      <c r="K36" s="222"/>
      <c r="L36" s="203"/>
      <c r="M36" s="203"/>
      <c r="N36" s="137" t="s">
        <v>817</v>
      </c>
      <c r="O36" s="137"/>
      <c r="P36" s="137"/>
      <c r="Q36" s="137"/>
    </row>
    <row r="37" spans="1:17" x14ac:dyDescent="0.3">
      <c r="A37" s="221">
        <v>29</v>
      </c>
      <c r="B37" s="200" t="s">
        <v>775</v>
      </c>
      <c r="C37" s="222">
        <v>68</v>
      </c>
      <c r="D37" s="401" t="s">
        <v>776</v>
      </c>
      <c r="E37" s="401"/>
      <c r="F37" s="222"/>
      <c r="G37" s="222">
        <v>2018</v>
      </c>
      <c r="H37" s="222"/>
      <c r="I37" s="222">
        <v>2023</v>
      </c>
      <c r="J37" s="202">
        <v>44000</v>
      </c>
      <c r="K37" s="222"/>
      <c r="L37" s="203"/>
      <c r="M37" s="203"/>
      <c r="N37" s="137" t="s">
        <v>817</v>
      </c>
      <c r="O37" s="137"/>
      <c r="P37" s="137"/>
      <c r="Q37" s="137"/>
    </row>
    <row r="38" spans="1:17" x14ac:dyDescent="0.3">
      <c r="A38" s="221">
        <v>30</v>
      </c>
      <c r="B38" s="200" t="s">
        <v>777</v>
      </c>
      <c r="C38" s="222">
        <v>68</v>
      </c>
      <c r="D38" s="401"/>
      <c r="E38" s="401"/>
      <c r="F38" s="222"/>
      <c r="G38" s="222">
        <v>2019</v>
      </c>
      <c r="H38" s="222"/>
      <c r="I38" s="222">
        <v>2023</v>
      </c>
      <c r="J38" s="202">
        <v>53800</v>
      </c>
      <c r="K38" s="222"/>
      <c r="L38" s="203"/>
      <c r="M38" s="203"/>
      <c r="N38" s="137" t="s">
        <v>817</v>
      </c>
      <c r="O38" s="137"/>
      <c r="P38" s="137"/>
      <c r="Q38" s="137"/>
    </row>
    <row r="39" spans="1:17" ht="51.75" customHeight="1" x14ac:dyDescent="0.3">
      <c r="A39" s="221">
        <v>31</v>
      </c>
      <c r="B39" s="200" t="s">
        <v>778</v>
      </c>
      <c r="C39" s="222">
        <v>68</v>
      </c>
      <c r="D39" s="401" t="s">
        <v>779</v>
      </c>
      <c r="E39" s="401"/>
      <c r="F39" s="222"/>
      <c r="G39" s="222">
        <v>2020</v>
      </c>
      <c r="H39" s="222"/>
      <c r="I39" s="222">
        <v>2023</v>
      </c>
      <c r="J39" s="202">
        <v>100000</v>
      </c>
      <c r="K39" s="222"/>
      <c r="L39" s="203"/>
      <c r="M39" s="203"/>
      <c r="N39" s="137" t="s">
        <v>817</v>
      </c>
      <c r="O39" s="137"/>
      <c r="P39" s="137"/>
      <c r="Q39" s="137"/>
    </row>
    <row r="40" spans="1:17" ht="27.6" x14ac:dyDescent="0.3">
      <c r="A40" s="221">
        <v>32</v>
      </c>
      <c r="B40" s="200" t="s">
        <v>780</v>
      </c>
      <c r="C40" s="222">
        <v>68</v>
      </c>
      <c r="D40" s="401"/>
      <c r="E40" s="401"/>
      <c r="F40" s="222"/>
      <c r="G40" s="222">
        <v>2020</v>
      </c>
      <c r="H40" s="222"/>
      <c r="I40" s="222">
        <v>2023</v>
      </c>
      <c r="J40" s="202">
        <v>11192</v>
      </c>
      <c r="K40" s="222"/>
      <c r="L40" s="203"/>
      <c r="M40" s="203"/>
      <c r="N40" s="137" t="s">
        <v>817</v>
      </c>
      <c r="O40" s="137"/>
      <c r="P40" s="137"/>
      <c r="Q40" s="137"/>
    </row>
    <row r="41" spans="1:17" ht="30.75" customHeight="1" x14ac:dyDescent="0.3">
      <c r="A41" s="221">
        <v>33</v>
      </c>
      <c r="B41" s="200" t="s">
        <v>781</v>
      </c>
      <c r="C41" s="222">
        <v>68</v>
      </c>
      <c r="D41" s="401"/>
      <c r="E41" s="401"/>
      <c r="F41" s="222"/>
      <c r="G41" s="222">
        <v>2020</v>
      </c>
      <c r="H41" s="222"/>
      <c r="I41" s="222">
        <v>2023</v>
      </c>
      <c r="J41" s="202">
        <v>36705</v>
      </c>
      <c r="K41" s="222"/>
      <c r="L41" s="203"/>
      <c r="M41" s="203"/>
      <c r="N41" s="137" t="s">
        <v>817</v>
      </c>
      <c r="O41" s="137"/>
      <c r="P41" s="137"/>
      <c r="Q41" s="137"/>
    </row>
    <row r="42" spans="1:17" ht="64.5" customHeight="1" x14ac:dyDescent="0.3">
      <c r="A42" s="221">
        <v>34</v>
      </c>
      <c r="B42" s="200" t="s">
        <v>782</v>
      </c>
      <c r="C42" s="222">
        <v>68</v>
      </c>
      <c r="D42" s="401"/>
      <c r="E42" s="401"/>
      <c r="F42" s="222"/>
      <c r="G42" s="222">
        <v>2019</v>
      </c>
      <c r="H42" s="222"/>
      <c r="I42" s="222">
        <v>2023</v>
      </c>
      <c r="J42" s="202">
        <v>18048</v>
      </c>
      <c r="K42" s="222"/>
      <c r="L42" s="203"/>
      <c r="M42" s="203"/>
      <c r="N42" s="137" t="s">
        <v>817</v>
      </c>
      <c r="O42" s="137"/>
      <c r="P42" s="137"/>
      <c r="Q42" s="137"/>
    </row>
    <row r="43" spans="1:17" ht="27.6" x14ac:dyDescent="0.3">
      <c r="A43" s="221">
        <v>35</v>
      </c>
      <c r="B43" s="200" t="s">
        <v>783</v>
      </c>
      <c r="C43" s="222">
        <v>68</v>
      </c>
      <c r="D43" s="401"/>
      <c r="E43" s="401"/>
      <c r="F43" s="222"/>
      <c r="G43" s="222">
        <v>2019</v>
      </c>
      <c r="H43" s="222"/>
      <c r="I43" s="222">
        <v>2023</v>
      </c>
      <c r="J43" s="202">
        <v>20513</v>
      </c>
      <c r="K43" s="222"/>
      <c r="L43" s="203"/>
      <c r="M43" s="203"/>
      <c r="N43" s="137" t="s">
        <v>817</v>
      </c>
      <c r="O43" s="137"/>
      <c r="P43" s="137"/>
      <c r="Q43" s="137"/>
    </row>
    <row r="44" spans="1:17" ht="27.6" x14ac:dyDescent="0.3">
      <c r="A44" s="221">
        <v>36</v>
      </c>
      <c r="B44" s="200" t="s">
        <v>784</v>
      </c>
      <c r="C44" s="222">
        <v>68</v>
      </c>
      <c r="D44" s="401"/>
      <c r="E44" s="401"/>
      <c r="F44" s="222"/>
      <c r="G44" s="222">
        <v>2020</v>
      </c>
      <c r="H44" s="222"/>
      <c r="I44" s="222">
        <v>2023</v>
      </c>
      <c r="J44" s="202">
        <v>30880</v>
      </c>
      <c r="K44" s="222"/>
      <c r="L44" s="203"/>
      <c r="M44" s="203"/>
      <c r="N44" s="137" t="s">
        <v>817</v>
      </c>
      <c r="O44" s="137"/>
      <c r="P44" s="137"/>
      <c r="Q44" s="137"/>
    </row>
    <row r="45" spans="1:17" ht="46.5" customHeight="1" x14ac:dyDescent="0.3">
      <c r="A45" s="221">
        <v>37</v>
      </c>
      <c r="B45" s="200" t="s">
        <v>785</v>
      </c>
      <c r="C45" s="222">
        <v>68</v>
      </c>
      <c r="D45" s="401"/>
      <c r="E45" s="401"/>
      <c r="F45" s="222"/>
      <c r="G45" s="222">
        <v>2020</v>
      </c>
      <c r="H45" s="222"/>
      <c r="I45" s="222">
        <v>2023</v>
      </c>
      <c r="J45" s="202">
        <v>10948</v>
      </c>
      <c r="K45" s="222"/>
      <c r="L45" s="203"/>
      <c r="M45" s="203"/>
      <c r="N45" s="137" t="s">
        <v>817</v>
      </c>
      <c r="O45" s="137"/>
      <c r="P45" s="137"/>
      <c r="Q45" s="137"/>
    </row>
    <row r="46" spans="1:17" ht="46.5" customHeight="1" x14ac:dyDescent="0.3">
      <c r="A46" s="221">
        <v>38</v>
      </c>
      <c r="B46" s="200" t="s">
        <v>786</v>
      </c>
      <c r="C46" s="222">
        <v>68</v>
      </c>
      <c r="D46" s="401"/>
      <c r="E46" s="401"/>
      <c r="F46" s="222"/>
      <c r="G46" s="222">
        <v>2020</v>
      </c>
      <c r="H46" s="222"/>
      <c r="I46" s="222">
        <v>2023</v>
      </c>
      <c r="J46" s="202">
        <v>28800</v>
      </c>
      <c r="K46" s="222"/>
      <c r="L46" s="203"/>
      <c r="M46" s="203"/>
      <c r="N46" s="137" t="s">
        <v>817</v>
      </c>
      <c r="O46" s="137"/>
      <c r="P46" s="137"/>
      <c r="Q46" s="137"/>
    </row>
    <row r="47" spans="1:17" ht="34.5" customHeight="1" x14ac:dyDescent="0.3">
      <c r="A47" s="221">
        <v>39</v>
      </c>
      <c r="B47" s="200" t="s">
        <v>787</v>
      </c>
      <c r="C47" s="222">
        <v>68</v>
      </c>
      <c r="D47" s="401" t="s">
        <v>788</v>
      </c>
      <c r="E47" s="401"/>
      <c r="F47" s="222"/>
      <c r="G47" s="222">
        <v>2019</v>
      </c>
      <c r="H47" s="222"/>
      <c r="I47" s="222">
        <v>2023</v>
      </c>
      <c r="J47" s="202">
        <v>35594</v>
      </c>
      <c r="K47" s="222"/>
      <c r="L47" s="203"/>
      <c r="M47" s="203"/>
      <c r="N47" s="137" t="s">
        <v>817</v>
      </c>
      <c r="O47" s="137"/>
      <c r="P47" s="137"/>
      <c r="Q47" s="137"/>
    </row>
    <row r="48" spans="1:17" ht="27.6" x14ac:dyDescent="0.3">
      <c r="A48" s="221">
        <v>40</v>
      </c>
      <c r="B48" s="200" t="s">
        <v>789</v>
      </c>
      <c r="C48" s="222">
        <v>68</v>
      </c>
      <c r="D48" s="401"/>
      <c r="E48" s="401"/>
      <c r="F48" s="222"/>
      <c r="G48" s="222">
        <v>2021</v>
      </c>
      <c r="H48" s="222"/>
      <c r="I48" s="222">
        <v>2023</v>
      </c>
      <c r="J48" s="202">
        <v>91100</v>
      </c>
      <c r="K48" s="222"/>
      <c r="L48" s="203"/>
      <c r="M48" s="203"/>
      <c r="N48" s="137" t="s">
        <v>817</v>
      </c>
      <c r="O48" s="137"/>
      <c r="P48" s="137"/>
      <c r="Q48" s="137"/>
    </row>
    <row r="49" spans="1:17" x14ac:dyDescent="0.3">
      <c r="A49" s="221">
        <v>41</v>
      </c>
      <c r="B49" s="200" t="s">
        <v>790</v>
      </c>
      <c r="C49" s="222">
        <v>68</v>
      </c>
      <c r="D49" s="401"/>
      <c r="E49" s="401"/>
      <c r="F49" s="222"/>
      <c r="G49" s="222">
        <v>2019</v>
      </c>
      <c r="H49" s="222"/>
      <c r="I49" s="222">
        <v>2023</v>
      </c>
      <c r="J49" s="202">
        <v>12167</v>
      </c>
      <c r="K49" s="222"/>
      <c r="L49" s="203"/>
      <c r="M49" s="203"/>
      <c r="N49" s="137" t="s">
        <v>817</v>
      </c>
      <c r="O49" s="137"/>
      <c r="P49" s="137"/>
      <c r="Q49" s="137"/>
    </row>
    <row r="50" spans="1:17" x14ac:dyDescent="0.3">
      <c r="A50" s="221">
        <v>42</v>
      </c>
      <c r="B50" s="200" t="s">
        <v>791</v>
      </c>
      <c r="C50" s="222">
        <v>68</v>
      </c>
      <c r="D50" s="401" t="s">
        <v>792</v>
      </c>
      <c r="E50" s="401"/>
      <c r="F50" s="222"/>
      <c r="G50" s="222">
        <v>2017</v>
      </c>
      <c r="H50" s="222"/>
      <c r="I50" s="222">
        <v>2023</v>
      </c>
      <c r="J50" s="202">
        <v>28841</v>
      </c>
      <c r="K50" s="222"/>
      <c r="L50" s="203"/>
      <c r="M50" s="203"/>
      <c r="N50" s="137" t="s">
        <v>817</v>
      </c>
      <c r="O50" s="137"/>
      <c r="P50" s="137"/>
      <c r="Q50" s="137"/>
    </row>
    <row r="51" spans="1:17" ht="27.6" x14ac:dyDescent="0.3">
      <c r="A51" s="221">
        <v>43</v>
      </c>
      <c r="B51" s="200" t="s">
        <v>793</v>
      </c>
      <c r="C51" s="222">
        <v>68</v>
      </c>
      <c r="D51" s="401"/>
      <c r="E51" s="401"/>
      <c r="F51" s="222"/>
      <c r="G51" s="222">
        <v>2019</v>
      </c>
      <c r="H51" s="222"/>
      <c r="I51" s="222">
        <v>2023</v>
      </c>
      <c r="J51" s="202">
        <v>35000</v>
      </c>
      <c r="K51" s="222"/>
      <c r="L51" s="203"/>
      <c r="M51" s="203"/>
      <c r="N51" s="137" t="s">
        <v>817</v>
      </c>
      <c r="O51" s="137"/>
      <c r="P51" s="137"/>
      <c r="Q51" s="137"/>
    </row>
    <row r="52" spans="1:17" x14ac:dyDescent="0.3">
      <c r="A52" s="221">
        <v>44</v>
      </c>
      <c r="B52" s="200" t="s">
        <v>794</v>
      </c>
      <c r="C52" s="222">
        <v>68</v>
      </c>
      <c r="D52" s="401"/>
      <c r="E52" s="401"/>
      <c r="F52" s="222"/>
      <c r="G52" s="222">
        <v>2019</v>
      </c>
      <c r="H52" s="222"/>
      <c r="I52" s="222">
        <v>2023</v>
      </c>
      <c r="J52" s="202">
        <v>45835</v>
      </c>
      <c r="K52" s="222"/>
      <c r="L52" s="203"/>
      <c r="M52" s="203"/>
      <c r="N52" s="137" t="s">
        <v>817</v>
      </c>
      <c r="O52" s="137"/>
      <c r="P52" s="137"/>
      <c r="Q52" s="137"/>
    </row>
    <row r="53" spans="1:17" x14ac:dyDescent="0.3">
      <c r="A53" s="221">
        <v>45</v>
      </c>
      <c r="B53" s="200" t="s">
        <v>795</v>
      </c>
      <c r="C53" s="222">
        <v>68</v>
      </c>
      <c r="D53" s="401" t="s">
        <v>796</v>
      </c>
      <c r="E53" s="401"/>
      <c r="F53" s="222"/>
      <c r="G53" s="222">
        <v>2018</v>
      </c>
      <c r="H53" s="222"/>
      <c r="I53" s="222">
        <v>2023</v>
      </c>
      <c r="J53" s="202">
        <v>42200</v>
      </c>
      <c r="K53" s="222"/>
      <c r="L53" s="203"/>
      <c r="M53" s="203"/>
      <c r="N53" s="137" t="s">
        <v>817</v>
      </c>
      <c r="O53" s="137"/>
      <c r="P53" s="137"/>
      <c r="Q53" s="137"/>
    </row>
    <row r="54" spans="1:17" ht="27.6" x14ac:dyDescent="0.3">
      <c r="A54" s="221">
        <v>46</v>
      </c>
      <c r="B54" s="200" t="s">
        <v>797</v>
      </c>
      <c r="C54" s="222">
        <v>68</v>
      </c>
      <c r="D54" s="401"/>
      <c r="E54" s="401"/>
      <c r="F54" s="222"/>
      <c r="G54" s="222">
        <v>2018</v>
      </c>
      <c r="H54" s="222"/>
      <c r="I54" s="222">
        <v>2023</v>
      </c>
      <c r="J54" s="202">
        <v>34699</v>
      </c>
      <c r="K54" s="222"/>
      <c r="L54" s="203"/>
      <c r="M54" s="203"/>
      <c r="N54" s="137" t="s">
        <v>817</v>
      </c>
      <c r="O54" s="137"/>
      <c r="P54" s="137"/>
      <c r="Q54" s="137"/>
    </row>
    <row r="55" spans="1:17" ht="27.6" x14ac:dyDescent="0.3">
      <c r="A55" s="221">
        <v>47</v>
      </c>
      <c r="B55" s="200" t="s">
        <v>798</v>
      </c>
      <c r="C55" s="222">
        <v>68</v>
      </c>
      <c r="D55" s="401"/>
      <c r="E55" s="401"/>
      <c r="F55" s="222"/>
      <c r="G55" s="222">
        <v>2020</v>
      </c>
      <c r="H55" s="222"/>
      <c r="I55" s="222">
        <v>2023</v>
      </c>
      <c r="J55" s="202">
        <v>27000</v>
      </c>
      <c r="K55" s="222"/>
      <c r="L55" s="203"/>
      <c r="M55" s="203"/>
      <c r="N55" s="137" t="s">
        <v>817</v>
      </c>
      <c r="O55" s="137"/>
      <c r="P55" s="137"/>
      <c r="Q55" s="137"/>
    </row>
    <row r="56" spans="1:17" s="192" customFormat="1" ht="46.8" x14ac:dyDescent="0.3">
      <c r="A56" s="221">
        <v>48</v>
      </c>
      <c r="B56" s="194" t="s">
        <v>823</v>
      </c>
      <c r="C56" s="195" t="s">
        <v>162</v>
      </c>
      <c r="D56" s="222" t="s">
        <v>824</v>
      </c>
      <c r="E56" s="222">
        <v>1</v>
      </c>
      <c r="F56" s="222">
        <v>6</v>
      </c>
      <c r="G56" s="222">
        <v>2020</v>
      </c>
      <c r="H56" s="222">
        <v>5</v>
      </c>
      <c r="I56" s="222">
        <v>2023</v>
      </c>
      <c r="J56" s="196">
        <v>121832</v>
      </c>
      <c r="K56" s="222">
        <v>9.83</v>
      </c>
      <c r="L56" s="221" t="s">
        <v>582</v>
      </c>
      <c r="M56" s="197"/>
      <c r="N56" s="137" t="s">
        <v>829</v>
      </c>
      <c r="O56" s="191"/>
      <c r="P56" s="191"/>
      <c r="Q56" s="191"/>
    </row>
    <row r="57" spans="1:17" s="192" customFormat="1" ht="82.8" x14ac:dyDescent="0.3">
      <c r="A57" s="221">
        <v>49</v>
      </c>
      <c r="B57" s="194" t="s">
        <v>825</v>
      </c>
      <c r="C57" s="195" t="s">
        <v>162</v>
      </c>
      <c r="D57" s="222" t="s">
        <v>824</v>
      </c>
      <c r="E57" s="222">
        <v>1</v>
      </c>
      <c r="F57" s="222">
        <v>3</v>
      </c>
      <c r="G57" s="222">
        <v>2021</v>
      </c>
      <c r="H57" s="222">
        <v>12</v>
      </c>
      <c r="I57" s="222">
        <v>2023</v>
      </c>
      <c r="J57" s="196">
        <v>43600</v>
      </c>
      <c r="K57" s="204" t="s">
        <v>826</v>
      </c>
      <c r="L57" s="221" t="s">
        <v>573</v>
      </c>
      <c r="M57" s="197"/>
      <c r="N57" s="137" t="s">
        <v>829</v>
      </c>
      <c r="O57" s="191"/>
      <c r="P57" s="191"/>
      <c r="Q57" s="191"/>
    </row>
    <row r="58" spans="1:17" s="192" customFormat="1" ht="46.8" x14ac:dyDescent="0.3">
      <c r="A58" s="221">
        <v>50</v>
      </c>
      <c r="B58" s="194" t="s">
        <v>827</v>
      </c>
      <c r="C58" s="195" t="s">
        <v>104</v>
      </c>
      <c r="D58" s="222" t="s">
        <v>824</v>
      </c>
      <c r="E58" s="222">
        <v>1</v>
      </c>
      <c r="F58" s="222">
        <v>8</v>
      </c>
      <c r="G58" s="222">
        <v>2021</v>
      </c>
      <c r="H58" s="222">
        <v>8</v>
      </c>
      <c r="I58" s="222">
        <v>2023</v>
      </c>
      <c r="J58" s="196">
        <v>82076</v>
      </c>
      <c r="K58" s="222" t="s">
        <v>572</v>
      </c>
      <c r="L58" s="221" t="s">
        <v>573</v>
      </c>
      <c r="M58" s="197"/>
      <c r="N58" s="137" t="s">
        <v>829</v>
      </c>
      <c r="O58" s="191"/>
      <c r="P58" s="191"/>
      <c r="Q58" s="191"/>
    </row>
    <row r="59" spans="1:17" s="192" customFormat="1" ht="31.2" x14ac:dyDescent="0.3">
      <c r="A59" s="221">
        <v>51</v>
      </c>
      <c r="B59" s="194" t="s">
        <v>828</v>
      </c>
      <c r="C59" s="205" t="s">
        <v>190</v>
      </c>
      <c r="D59" s="16" t="s">
        <v>658</v>
      </c>
      <c r="E59" s="16">
        <v>1</v>
      </c>
      <c r="F59" s="222">
        <v>6</v>
      </c>
      <c r="G59" s="222">
        <v>2023</v>
      </c>
      <c r="H59" s="222">
        <v>12</v>
      </c>
      <c r="I59" s="222">
        <v>2023</v>
      </c>
      <c r="J59" s="175">
        <v>38000</v>
      </c>
      <c r="K59" s="206">
        <v>3</v>
      </c>
      <c r="L59" s="205" t="s">
        <v>689</v>
      </c>
      <c r="M59" s="205"/>
      <c r="N59" s="137" t="s">
        <v>829</v>
      </c>
      <c r="O59" s="191"/>
      <c r="P59" s="191"/>
      <c r="Q59" s="191"/>
    </row>
    <row r="60" spans="1:17" ht="13.5" customHeight="1" x14ac:dyDescent="0.3">
      <c r="A60" s="15" t="s">
        <v>559</v>
      </c>
      <c r="B60" s="194"/>
      <c r="C60" s="205"/>
      <c r="D60" s="16"/>
      <c r="E60" s="16"/>
      <c r="F60" s="194"/>
      <c r="G60" s="207"/>
      <c r="H60" s="207"/>
      <c r="I60" s="207"/>
      <c r="J60" s="175"/>
      <c r="K60" s="208"/>
      <c r="L60" s="205"/>
      <c r="M60" s="205"/>
      <c r="N60" s="137"/>
      <c r="O60" s="137"/>
      <c r="P60" s="137"/>
      <c r="Q60" s="137"/>
    </row>
    <row r="61" spans="1:17" ht="18.75" customHeight="1" x14ac:dyDescent="0.3">
      <c r="A61" s="193" t="s">
        <v>15</v>
      </c>
      <c r="B61" s="314" t="s">
        <v>560</v>
      </c>
      <c r="C61" s="314"/>
      <c r="D61" s="314"/>
      <c r="E61" s="314"/>
      <c r="F61" s="314"/>
      <c r="G61" s="314"/>
      <c r="H61" s="314"/>
      <c r="I61" s="314"/>
      <c r="J61" s="314"/>
      <c r="K61" s="314"/>
      <c r="L61" s="314"/>
      <c r="M61" s="314"/>
      <c r="N61" s="137"/>
      <c r="O61" s="137"/>
      <c r="P61" s="137"/>
      <c r="Q61" s="137"/>
    </row>
    <row r="62" spans="1:17" ht="18.75" customHeight="1" x14ac:dyDescent="0.3">
      <c r="A62" s="221">
        <v>1</v>
      </c>
      <c r="B62" s="197" t="s">
        <v>589</v>
      </c>
      <c r="C62" s="228">
        <v>63</v>
      </c>
      <c r="D62" s="197" t="s">
        <v>590</v>
      </c>
      <c r="E62" s="229">
        <v>1</v>
      </c>
      <c r="F62" s="229">
        <v>12</v>
      </c>
      <c r="G62" s="229">
        <v>2022</v>
      </c>
      <c r="H62" s="197">
        <v>12</v>
      </c>
      <c r="I62" s="197">
        <v>2024</v>
      </c>
      <c r="J62" s="230">
        <v>7000</v>
      </c>
      <c r="K62" s="197" t="s">
        <v>591</v>
      </c>
      <c r="L62" s="197" t="s">
        <v>592</v>
      </c>
      <c r="M62" s="197"/>
      <c r="N62" s="137"/>
      <c r="O62" s="137"/>
      <c r="P62" s="137"/>
      <c r="Q62" s="137"/>
    </row>
    <row r="63" spans="1:17" ht="18.75" customHeight="1" x14ac:dyDescent="0.3">
      <c r="A63" s="221">
        <v>2</v>
      </c>
      <c r="B63" s="197" t="s">
        <v>593</v>
      </c>
      <c r="C63" s="228">
        <v>63</v>
      </c>
      <c r="D63" s="197" t="s">
        <v>594</v>
      </c>
      <c r="E63" s="229">
        <v>1</v>
      </c>
      <c r="F63" s="229">
        <v>8</v>
      </c>
      <c r="G63" s="229">
        <v>2022</v>
      </c>
      <c r="H63" s="197">
        <v>12</v>
      </c>
      <c r="I63" s="197">
        <v>2024</v>
      </c>
      <c r="J63" s="230">
        <v>4500</v>
      </c>
      <c r="K63" s="197"/>
      <c r="L63" s="197"/>
      <c r="M63" s="197"/>
      <c r="N63" s="137"/>
      <c r="O63" s="137"/>
      <c r="P63" s="137"/>
      <c r="Q63" s="137"/>
    </row>
    <row r="64" spans="1:17" ht="18.75" customHeight="1" x14ac:dyDescent="0.3">
      <c r="A64" s="221">
        <v>3</v>
      </c>
      <c r="B64" s="197" t="s">
        <v>595</v>
      </c>
      <c r="C64" s="228">
        <v>49</v>
      </c>
      <c r="D64" s="197" t="s">
        <v>571</v>
      </c>
      <c r="E64" s="229">
        <v>1</v>
      </c>
      <c r="F64" s="229">
        <v>12</v>
      </c>
      <c r="G64" s="229">
        <v>2021</v>
      </c>
      <c r="H64" s="197">
        <v>12</v>
      </c>
      <c r="I64" s="197">
        <v>2024</v>
      </c>
      <c r="J64" s="230">
        <v>210000</v>
      </c>
      <c r="K64" s="197" t="s">
        <v>572</v>
      </c>
      <c r="L64" s="197" t="s">
        <v>573</v>
      </c>
      <c r="M64" s="197"/>
      <c r="N64" s="137"/>
      <c r="O64" s="137"/>
      <c r="P64" s="137"/>
      <c r="Q64" s="137"/>
    </row>
    <row r="65" spans="1:17" ht="18.75" customHeight="1" x14ac:dyDescent="0.3">
      <c r="A65" s="221">
        <v>4</v>
      </c>
      <c r="B65" s="197" t="s">
        <v>596</v>
      </c>
      <c r="C65" s="228">
        <v>49</v>
      </c>
      <c r="D65" s="197" t="s">
        <v>571</v>
      </c>
      <c r="E65" s="229">
        <v>1</v>
      </c>
      <c r="F65" s="229">
        <v>6</v>
      </c>
      <c r="G65" s="229">
        <v>2012</v>
      </c>
      <c r="H65" s="197">
        <v>12</v>
      </c>
      <c r="I65" s="197">
        <v>2024</v>
      </c>
      <c r="J65" s="230">
        <v>35835</v>
      </c>
      <c r="K65" s="197" t="s">
        <v>572</v>
      </c>
      <c r="L65" s="197" t="s">
        <v>573</v>
      </c>
      <c r="M65" s="197"/>
      <c r="N65" s="137"/>
      <c r="O65" s="137"/>
      <c r="P65" s="137"/>
      <c r="Q65" s="137"/>
    </row>
    <row r="66" spans="1:17" ht="18.75" customHeight="1" x14ac:dyDescent="0.3">
      <c r="A66" s="221">
        <v>5</v>
      </c>
      <c r="B66" s="197" t="s">
        <v>597</v>
      </c>
      <c r="C66" s="228">
        <v>49</v>
      </c>
      <c r="D66" s="197" t="s">
        <v>571</v>
      </c>
      <c r="E66" s="229">
        <v>1</v>
      </c>
      <c r="F66" s="229">
        <v>1</v>
      </c>
      <c r="G66" s="229">
        <v>2023</v>
      </c>
      <c r="H66" s="197">
        <v>12</v>
      </c>
      <c r="I66" s="197">
        <v>2024</v>
      </c>
      <c r="J66" s="230">
        <v>30000</v>
      </c>
      <c r="K66" s="197" t="s">
        <v>572</v>
      </c>
      <c r="L66" s="197" t="s">
        <v>573</v>
      </c>
      <c r="M66" s="197"/>
      <c r="N66" s="137"/>
      <c r="O66" s="137"/>
      <c r="P66" s="137"/>
      <c r="Q66" s="137"/>
    </row>
    <row r="67" spans="1:17" ht="18.75" customHeight="1" x14ac:dyDescent="0.3">
      <c r="A67" s="221">
        <v>6</v>
      </c>
      <c r="B67" s="197" t="s">
        <v>598</v>
      </c>
      <c r="C67" s="228">
        <v>85</v>
      </c>
      <c r="D67" s="197" t="s">
        <v>571</v>
      </c>
      <c r="E67" s="229">
        <v>1</v>
      </c>
      <c r="F67" s="229">
        <v>1</v>
      </c>
      <c r="G67" s="229">
        <v>2023</v>
      </c>
      <c r="H67" s="197">
        <v>12</v>
      </c>
      <c r="I67" s="197">
        <v>2024</v>
      </c>
      <c r="J67" s="230">
        <v>7000</v>
      </c>
      <c r="K67" s="197" t="s">
        <v>572</v>
      </c>
      <c r="L67" s="197" t="s">
        <v>573</v>
      </c>
      <c r="M67" s="197"/>
      <c r="N67" s="137"/>
      <c r="O67" s="137"/>
      <c r="P67" s="137"/>
      <c r="Q67" s="137"/>
    </row>
    <row r="68" spans="1:17" ht="18.75" customHeight="1" x14ac:dyDescent="0.3">
      <c r="A68" s="221">
        <v>7</v>
      </c>
      <c r="B68" s="197" t="s">
        <v>599</v>
      </c>
      <c r="C68" s="228" t="s">
        <v>211</v>
      </c>
      <c r="D68" s="197" t="s">
        <v>571</v>
      </c>
      <c r="E68" s="229">
        <v>1</v>
      </c>
      <c r="F68" s="229">
        <v>1</v>
      </c>
      <c r="G68" s="229">
        <v>2023</v>
      </c>
      <c r="H68" s="197">
        <v>12</v>
      </c>
      <c r="I68" s="197">
        <v>2024</v>
      </c>
      <c r="J68" s="230">
        <v>32000</v>
      </c>
      <c r="K68" s="197" t="s">
        <v>572</v>
      </c>
      <c r="L68" s="197" t="s">
        <v>573</v>
      </c>
      <c r="M68" s="197"/>
      <c r="N68" s="137"/>
      <c r="O68" s="137"/>
      <c r="P68" s="137"/>
      <c r="Q68" s="137"/>
    </row>
    <row r="69" spans="1:17" ht="18.75" customHeight="1" x14ac:dyDescent="0.3">
      <c r="A69" s="221">
        <v>8</v>
      </c>
      <c r="B69" s="197" t="s">
        <v>600</v>
      </c>
      <c r="C69" s="228" t="s">
        <v>162</v>
      </c>
      <c r="D69" s="197" t="s">
        <v>571</v>
      </c>
      <c r="E69" s="229">
        <v>1</v>
      </c>
      <c r="F69" s="229">
        <v>9</v>
      </c>
      <c r="G69" s="229">
        <v>2022</v>
      </c>
      <c r="H69" s="197">
        <v>9</v>
      </c>
      <c r="I69" s="197">
        <v>2024</v>
      </c>
      <c r="J69" s="230">
        <v>12000</v>
      </c>
      <c r="K69" s="197" t="s">
        <v>572</v>
      </c>
      <c r="L69" s="197" t="s">
        <v>573</v>
      </c>
      <c r="M69" s="197"/>
      <c r="N69" s="137"/>
      <c r="O69" s="137"/>
      <c r="P69" s="137"/>
      <c r="Q69" s="137"/>
    </row>
    <row r="70" spans="1:17" ht="18.75" customHeight="1" x14ac:dyDescent="0.3">
      <c r="A70" s="221">
        <v>9</v>
      </c>
      <c r="B70" s="197" t="s">
        <v>601</v>
      </c>
      <c r="C70" s="228" t="s">
        <v>162</v>
      </c>
      <c r="D70" s="197" t="s">
        <v>581</v>
      </c>
      <c r="E70" s="229">
        <v>1</v>
      </c>
      <c r="F70" s="229">
        <v>9</v>
      </c>
      <c r="G70" s="229">
        <v>2022</v>
      </c>
      <c r="H70" s="197">
        <v>12</v>
      </c>
      <c r="I70" s="197">
        <v>2024</v>
      </c>
      <c r="J70" s="230">
        <v>52000</v>
      </c>
      <c r="K70" s="231">
        <v>0.19400000000000001</v>
      </c>
      <c r="L70" s="197" t="s">
        <v>582</v>
      </c>
      <c r="M70" s="197"/>
      <c r="N70" s="137"/>
      <c r="O70" s="137"/>
      <c r="P70" s="137"/>
      <c r="Q70" s="137"/>
    </row>
    <row r="71" spans="1:17" ht="18.75" customHeight="1" x14ac:dyDescent="0.3">
      <c r="A71" s="221">
        <v>10</v>
      </c>
      <c r="B71" s="197" t="s">
        <v>602</v>
      </c>
      <c r="C71" s="228" t="s">
        <v>162</v>
      </c>
      <c r="D71" s="197" t="s">
        <v>581</v>
      </c>
      <c r="E71" s="229">
        <v>1</v>
      </c>
      <c r="F71" s="229">
        <v>10</v>
      </c>
      <c r="G71" s="229">
        <v>2022</v>
      </c>
      <c r="H71" s="197">
        <v>12</v>
      </c>
      <c r="I71" s="197">
        <v>2024</v>
      </c>
      <c r="J71" s="230">
        <v>418880</v>
      </c>
      <c r="K71" s="231">
        <v>5.76</v>
      </c>
      <c r="L71" s="197" t="s">
        <v>582</v>
      </c>
      <c r="M71" s="197"/>
      <c r="N71" s="137"/>
      <c r="O71" s="137"/>
      <c r="P71" s="137"/>
      <c r="Q71" s="137"/>
    </row>
    <row r="72" spans="1:17" ht="39.75" customHeight="1" x14ac:dyDescent="0.3">
      <c r="A72" s="221">
        <v>11</v>
      </c>
      <c r="B72" s="198" t="s">
        <v>694</v>
      </c>
      <c r="C72" s="221">
        <v>49</v>
      </c>
      <c r="D72" s="402" t="s">
        <v>688</v>
      </c>
      <c r="E72" s="221"/>
      <c r="F72" s="222">
        <v>8</v>
      </c>
      <c r="G72" s="222">
        <v>2022</v>
      </c>
      <c r="H72" s="222">
        <v>5</v>
      </c>
      <c r="I72" s="222">
        <v>2024</v>
      </c>
      <c r="J72" s="196">
        <v>40000</v>
      </c>
      <c r="K72" s="222">
        <f>1690+370</f>
        <v>2060</v>
      </c>
      <c r="L72" s="222" t="s">
        <v>695</v>
      </c>
      <c r="M72" s="222" t="s">
        <v>696</v>
      </c>
      <c r="N72" s="137" t="s">
        <v>818</v>
      </c>
      <c r="O72" s="137"/>
      <c r="P72" s="137"/>
      <c r="Q72" s="137"/>
    </row>
    <row r="73" spans="1:17" ht="30.75" customHeight="1" x14ac:dyDescent="0.3">
      <c r="A73" s="221">
        <v>12</v>
      </c>
      <c r="B73" s="198" t="s">
        <v>697</v>
      </c>
      <c r="C73" s="221">
        <v>68</v>
      </c>
      <c r="D73" s="402"/>
      <c r="E73" s="221"/>
      <c r="F73" s="222">
        <v>11</v>
      </c>
      <c r="G73" s="222">
        <v>2022</v>
      </c>
      <c r="H73" s="222">
        <v>10</v>
      </c>
      <c r="I73" s="222">
        <v>2024</v>
      </c>
      <c r="J73" s="196">
        <v>60000</v>
      </c>
      <c r="K73" s="222">
        <v>6.6</v>
      </c>
      <c r="L73" s="222" t="s">
        <v>689</v>
      </c>
      <c r="M73" s="222" t="s">
        <v>698</v>
      </c>
      <c r="N73" s="137" t="s">
        <v>818</v>
      </c>
      <c r="O73" s="137"/>
      <c r="P73" s="137"/>
      <c r="Q73" s="137"/>
    </row>
    <row r="74" spans="1:17" s="177" customFormat="1" ht="55.2" x14ac:dyDescent="0.3">
      <c r="A74" s="221">
        <v>13</v>
      </c>
      <c r="B74" s="200" t="s">
        <v>718</v>
      </c>
      <c r="C74" s="222">
        <v>16</v>
      </c>
      <c r="D74" s="222" t="s">
        <v>719</v>
      </c>
      <c r="E74" s="222">
        <v>2</v>
      </c>
      <c r="F74" s="222">
        <v>6</v>
      </c>
      <c r="G74" s="222">
        <v>2023</v>
      </c>
      <c r="H74" s="222">
        <v>10</v>
      </c>
      <c r="I74" s="222">
        <v>2025</v>
      </c>
      <c r="J74" s="222">
        <v>350</v>
      </c>
      <c r="K74" s="222">
        <v>100</v>
      </c>
      <c r="L74" s="222" t="s">
        <v>720</v>
      </c>
      <c r="M74" s="222" t="s">
        <v>721</v>
      </c>
      <c r="N74" s="137" t="s">
        <v>748</v>
      </c>
      <c r="O74" s="176"/>
      <c r="P74" s="176"/>
      <c r="Q74" s="176"/>
    </row>
    <row r="75" spans="1:17" s="177" customFormat="1" ht="138" x14ac:dyDescent="0.3">
      <c r="A75" s="221">
        <v>14</v>
      </c>
      <c r="B75" s="200" t="s">
        <v>722</v>
      </c>
      <c r="C75" s="222">
        <v>23</v>
      </c>
      <c r="D75" s="222" t="s">
        <v>723</v>
      </c>
      <c r="E75" s="222">
        <v>3</v>
      </c>
      <c r="F75" s="222">
        <v>7</v>
      </c>
      <c r="G75" s="222">
        <v>2023</v>
      </c>
      <c r="H75" s="222">
        <v>9</v>
      </c>
      <c r="I75" s="222">
        <v>2024</v>
      </c>
      <c r="J75" s="222">
        <v>2500</v>
      </c>
      <c r="K75" s="209">
        <v>1800</v>
      </c>
      <c r="L75" s="222" t="s">
        <v>724</v>
      </c>
      <c r="M75" s="200" t="s">
        <v>725</v>
      </c>
      <c r="N75" s="137" t="s">
        <v>748</v>
      </c>
      <c r="O75" s="176"/>
      <c r="P75" s="176"/>
      <c r="Q75" s="176"/>
    </row>
    <row r="76" spans="1:17" s="177" customFormat="1" ht="82.8" x14ac:dyDescent="0.3">
      <c r="A76" s="221">
        <v>15</v>
      </c>
      <c r="B76" s="200" t="s">
        <v>726</v>
      </c>
      <c r="C76" s="222">
        <v>14</v>
      </c>
      <c r="D76" s="200" t="s">
        <v>727</v>
      </c>
      <c r="E76" s="200">
        <v>2</v>
      </c>
      <c r="F76" s="200">
        <v>7</v>
      </c>
      <c r="G76" s="200" t="s">
        <v>578</v>
      </c>
      <c r="H76" s="200" t="s">
        <v>728</v>
      </c>
      <c r="I76" s="200" t="s">
        <v>729</v>
      </c>
      <c r="J76" s="200">
        <v>90</v>
      </c>
      <c r="K76" s="200">
        <v>5000</v>
      </c>
      <c r="L76" s="200" t="s">
        <v>730</v>
      </c>
      <c r="M76" s="200" t="s">
        <v>731</v>
      </c>
      <c r="N76" s="137" t="s">
        <v>748</v>
      </c>
      <c r="O76" s="176"/>
      <c r="P76" s="176"/>
      <c r="Q76" s="176"/>
    </row>
    <row r="77" spans="1:17" s="177" customFormat="1" ht="55.2" x14ac:dyDescent="0.3">
      <c r="A77" s="221">
        <v>16</v>
      </c>
      <c r="B77" s="200" t="s">
        <v>732</v>
      </c>
      <c r="C77" s="222">
        <v>14</v>
      </c>
      <c r="D77" s="200" t="s">
        <v>733</v>
      </c>
      <c r="E77" s="200">
        <v>2</v>
      </c>
      <c r="F77" s="200">
        <v>2</v>
      </c>
      <c r="G77" s="200" t="s">
        <v>578</v>
      </c>
      <c r="H77" s="200" t="s">
        <v>734</v>
      </c>
      <c r="I77" s="200" t="s">
        <v>729</v>
      </c>
      <c r="J77" s="200">
        <v>75</v>
      </c>
      <c r="K77" s="200">
        <v>40</v>
      </c>
      <c r="L77" s="200" t="s">
        <v>714</v>
      </c>
      <c r="M77" s="200" t="s">
        <v>721</v>
      </c>
      <c r="N77" s="137" t="s">
        <v>748</v>
      </c>
      <c r="O77" s="176"/>
      <c r="P77" s="176"/>
      <c r="Q77" s="176"/>
    </row>
    <row r="78" spans="1:17" s="177" customFormat="1" ht="69" x14ac:dyDescent="0.3">
      <c r="A78" s="221">
        <v>17</v>
      </c>
      <c r="B78" s="200" t="s">
        <v>735</v>
      </c>
      <c r="C78" s="222">
        <v>14</v>
      </c>
      <c r="D78" s="200" t="s">
        <v>736</v>
      </c>
      <c r="E78" s="200">
        <v>2</v>
      </c>
      <c r="F78" s="200">
        <v>8</v>
      </c>
      <c r="G78" s="200">
        <v>2021</v>
      </c>
      <c r="H78" s="200">
        <v>10</v>
      </c>
      <c r="I78" s="200">
        <v>2023</v>
      </c>
      <c r="J78" s="200">
        <v>70</v>
      </c>
      <c r="K78" s="200">
        <v>4000</v>
      </c>
      <c r="L78" s="200" t="s">
        <v>730</v>
      </c>
      <c r="M78" s="200" t="s">
        <v>737</v>
      </c>
      <c r="N78" s="137" t="s">
        <v>748</v>
      </c>
      <c r="O78" s="176"/>
      <c r="P78" s="176"/>
      <c r="Q78" s="176"/>
    </row>
    <row r="79" spans="1:17" ht="120" customHeight="1" x14ac:dyDescent="0.3">
      <c r="A79" s="221">
        <v>18</v>
      </c>
      <c r="B79" s="185" t="s">
        <v>593</v>
      </c>
      <c r="C79" s="221">
        <v>84</v>
      </c>
      <c r="D79" s="222" t="s">
        <v>594</v>
      </c>
      <c r="E79" s="197">
        <v>7967487</v>
      </c>
      <c r="F79" s="197">
        <v>8</v>
      </c>
      <c r="G79" s="197">
        <v>2022</v>
      </c>
      <c r="H79" s="197">
        <v>12</v>
      </c>
      <c r="I79" s="197">
        <v>2024</v>
      </c>
      <c r="J79" s="210">
        <v>4500</v>
      </c>
      <c r="K79" s="197"/>
      <c r="L79" s="197"/>
      <c r="M79" s="197"/>
      <c r="N79" s="137" t="s">
        <v>760</v>
      </c>
      <c r="O79" s="137"/>
      <c r="P79" s="137"/>
      <c r="Q79" s="137"/>
    </row>
    <row r="80" spans="1:17" ht="190.5" customHeight="1" x14ac:dyDescent="0.3">
      <c r="A80" s="221">
        <v>19</v>
      </c>
      <c r="B80" s="222" t="s">
        <v>589</v>
      </c>
      <c r="C80" s="221">
        <v>61</v>
      </c>
      <c r="D80" s="222" t="s">
        <v>590</v>
      </c>
      <c r="E80" s="221">
        <v>1</v>
      </c>
      <c r="F80" s="221">
        <v>12</v>
      </c>
      <c r="G80" s="221">
        <v>2022</v>
      </c>
      <c r="H80" s="221">
        <v>12</v>
      </c>
      <c r="I80" s="221">
        <v>2024</v>
      </c>
      <c r="J80" s="211">
        <v>7000</v>
      </c>
      <c r="K80" s="222" t="s">
        <v>591</v>
      </c>
      <c r="L80" s="221" t="s">
        <v>592</v>
      </c>
      <c r="M80" s="221"/>
      <c r="N80" s="137" t="s">
        <v>761</v>
      </c>
      <c r="O80" s="137"/>
      <c r="P80" s="137"/>
      <c r="Q80" s="137"/>
    </row>
    <row r="81" spans="1:17" ht="30" customHeight="1" x14ac:dyDescent="0.3">
      <c r="A81" s="221">
        <v>20</v>
      </c>
      <c r="B81" s="200" t="s">
        <v>799</v>
      </c>
      <c r="C81" s="221">
        <v>68</v>
      </c>
      <c r="D81" s="401" t="s">
        <v>571</v>
      </c>
      <c r="E81" s="402">
        <v>1</v>
      </c>
      <c r="F81" s="229"/>
      <c r="G81" s="221">
        <v>2019</v>
      </c>
      <c r="H81" s="221"/>
      <c r="I81" s="221">
        <v>2024</v>
      </c>
      <c r="J81" s="202">
        <v>75587</v>
      </c>
      <c r="K81" s="197"/>
      <c r="L81" s="197"/>
      <c r="M81" s="197"/>
      <c r="N81" s="137" t="s">
        <v>817</v>
      </c>
      <c r="O81" s="137"/>
      <c r="P81" s="137"/>
      <c r="Q81" s="137"/>
    </row>
    <row r="82" spans="1:17" x14ac:dyDescent="0.3">
      <c r="A82" s="221">
        <v>21</v>
      </c>
      <c r="B82" s="200" t="s">
        <v>800</v>
      </c>
      <c r="C82" s="221">
        <v>68</v>
      </c>
      <c r="D82" s="401"/>
      <c r="E82" s="402"/>
      <c r="F82" s="229"/>
      <c r="G82" s="221">
        <v>2020</v>
      </c>
      <c r="H82" s="221"/>
      <c r="I82" s="221">
        <v>2024</v>
      </c>
      <c r="J82" s="202">
        <v>33956</v>
      </c>
      <c r="K82" s="197"/>
      <c r="L82" s="197"/>
      <c r="M82" s="197"/>
      <c r="N82" s="137" t="s">
        <v>817</v>
      </c>
      <c r="O82" s="137"/>
      <c r="P82" s="137"/>
      <c r="Q82" s="137"/>
    </row>
    <row r="83" spans="1:17" x14ac:dyDescent="0.3">
      <c r="A83" s="221">
        <v>22</v>
      </c>
      <c r="B83" s="200" t="s">
        <v>801</v>
      </c>
      <c r="C83" s="221">
        <v>68</v>
      </c>
      <c r="D83" s="401"/>
      <c r="E83" s="402"/>
      <c r="F83" s="222"/>
      <c r="G83" s="222">
        <v>2019</v>
      </c>
      <c r="H83" s="222"/>
      <c r="I83" s="221">
        <v>2024</v>
      </c>
      <c r="J83" s="202">
        <v>81500</v>
      </c>
      <c r="K83" s="222"/>
      <c r="L83" s="203"/>
      <c r="M83" s="203"/>
      <c r="N83" s="137" t="s">
        <v>817</v>
      </c>
      <c r="O83" s="137"/>
      <c r="P83" s="137"/>
      <c r="Q83" s="137"/>
    </row>
    <row r="84" spans="1:17" ht="27.6" x14ac:dyDescent="0.3">
      <c r="A84" s="221">
        <v>23</v>
      </c>
      <c r="B84" s="200" t="s">
        <v>802</v>
      </c>
      <c r="C84" s="221">
        <v>68</v>
      </c>
      <c r="D84" s="401"/>
      <c r="E84" s="402"/>
      <c r="F84" s="222"/>
      <c r="G84" s="222">
        <v>2019</v>
      </c>
      <c r="H84" s="222"/>
      <c r="I84" s="221">
        <v>2024</v>
      </c>
      <c r="J84" s="202">
        <v>77000</v>
      </c>
      <c r="K84" s="222"/>
      <c r="L84" s="203"/>
      <c r="M84" s="203"/>
      <c r="N84" s="137" t="s">
        <v>817</v>
      </c>
      <c r="O84" s="137"/>
      <c r="P84" s="137"/>
      <c r="Q84" s="137"/>
    </row>
    <row r="85" spans="1:17" x14ac:dyDescent="0.3">
      <c r="A85" s="221">
        <v>24</v>
      </c>
      <c r="B85" s="200" t="s">
        <v>803</v>
      </c>
      <c r="C85" s="221">
        <v>68</v>
      </c>
      <c r="D85" s="401"/>
      <c r="E85" s="402"/>
      <c r="F85" s="222"/>
      <c r="G85" s="222">
        <v>2019</v>
      </c>
      <c r="H85" s="222"/>
      <c r="I85" s="221">
        <v>2024</v>
      </c>
      <c r="J85" s="202">
        <v>46500</v>
      </c>
      <c r="K85" s="222"/>
      <c r="L85" s="203"/>
      <c r="M85" s="203"/>
      <c r="N85" s="137" t="s">
        <v>817</v>
      </c>
      <c r="O85" s="137"/>
      <c r="P85" s="137"/>
      <c r="Q85" s="137"/>
    </row>
    <row r="86" spans="1:17" ht="45" customHeight="1" x14ac:dyDescent="0.3">
      <c r="A86" s="221">
        <v>25</v>
      </c>
      <c r="B86" s="200" t="s">
        <v>804</v>
      </c>
      <c r="C86" s="221">
        <v>68</v>
      </c>
      <c r="D86" s="401" t="s">
        <v>768</v>
      </c>
      <c r="E86" s="402"/>
      <c r="F86" s="222"/>
      <c r="G86" s="222">
        <v>2020</v>
      </c>
      <c r="H86" s="222"/>
      <c r="I86" s="221">
        <v>2024</v>
      </c>
      <c r="J86" s="202">
        <v>28000</v>
      </c>
      <c r="K86" s="222"/>
      <c r="L86" s="203"/>
      <c r="M86" s="203"/>
      <c r="N86" s="137" t="s">
        <v>817</v>
      </c>
      <c r="O86" s="137"/>
      <c r="P86" s="137"/>
      <c r="Q86" s="137"/>
    </row>
    <row r="87" spans="1:17" x14ac:dyDescent="0.3">
      <c r="A87" s="221">
        <v>26</v>
      </c>
      <c r="B87" s="200" t="s">
        <v>805</v>
      </c>
      <c r="C87" s="221">
        <v>68</v>
      </c>
      <c r="D87" s="401"/>
      <c r="E87" s="402"/>
      <c r="F87" s="222"/>
      <c r="G87" s="222">
        <v>2020</v>
      </c>
      <c r="H87" s="222"/>
      <c r="I87" s="221">
        <v>2024</v>
      </c>
      <c r="J87" s="202">
        <v>51000</v>
      </c>
      <c r="K87" s="222"/>
      <c r="L87" s="203"/>
      <c r="M87" s="203"/>
      <c r="N87" s="137" t="s">
        <v>817</v>
      </c>
      <c r="O87" s="137"/>
      <c r="P87" s="137"/>
      <c r="Q87" s="137"/>
    </row>
    <row r="88" spans="1:17" x14ac:dyDescent="0.3">
      <c r="A88" s="221">
        <v>27</v>
      </c>
      <c r="B88" s="200" t="s">
        <v>806</v>
      </c>
      <c r="C88" s="221">
        <v>68</v>
      </c>
      <c r="D88" s="222" t="s">
        <v>669</v>
      </c>
      <c r="E88" s="402"/>
      <c r="F88" s="222"/>
      <c r="G88" s="222">
        <v>2016</v>
      </c>
      <c r="H88" s="222"/>
      <c r="I88" s="221">
        <v>2024</v>
      </c>
      <c r="J88" s="202">
        <v>110000</v>
      </c>
      <c r="K88" s="222"/>
      <c r="L88" s="203"/>
      <c r="M88" s="203"/>
      <c r="N88" s="137" t="s">
        <v>817</v>
      </c>
      <c r="O88" s="137"/>
      <c r="P88" s="137"/>
      <c r="Q88" s="137"/>
    </row>
    <row r="89" spans="1:17" x14ac:dyDescent="0.3">
      <c r="A89" s="221">
        <v>28</v>
      </c>
      <c r="B89" s="200" t="s">
        <v>807</v>
      </c>
      <c r="C89" s="221">
        <v>68</v>
      </c>
      <c r="D89" s="401" t="s">
        <v>808</v>
      </c>
      <c r="E89" s="402"/>
      <c r="F89" s="222"/>
      <c r="G89" s="222">
        <v>2019</v>
      </c>
      <c r="H89" s="222"/>
      <c r="I89" s="221">
        <v>2024</v>
      </c>
      <c r="J89" s="202">
        <v>14469</v>
      </c>
      <c r="K89" s="222"/>
      <c r="L89" s="203"/>
      <c r="M89" s="203"/>
      <c r="N89" s="137" t="s">
        <v>817</v>
      </c>
      <c r="O89" s="137"/>
      <c r="P89" s="137"/>
      <c r="Q89" s="137"/>
    </row>
    <row r="90" spans="1:17" x14ac:dyDescent="0.3">
      <c r="A90" s="221">
        <v>29</v>
      </c>
      <c r="B90" s="200" t="s">
        <v>809</v>
      </c>
      <c r="C90" s="221">
        <v>68</v>
      </c>
      <c r="D90" s="401"/>
      <c r="E90" s="402"/>
      <c r="F90" s="222"/>
      <c r="G90" s="222">
        <v>2018</v>
      </c>
      <c r="H90" s="222"/>
      <c r="I90" s="221">
        <v>2024</v>
      </c>
      <c r="J90" s="202">
        <v>16900</v>
      </c>
      <c r="K90" s="222"/>
      <c r="L90" s="203"/>
      <c r="M90" s="203"/>
      <c r="N90" s="137" t="s">
        <v>817</v>
      </c>
      <c r="O90" s="137"/>
      <c r="P90" s="137"/>
      <c r="Q90" s="137"/>
    </row>
    <row r="91" spans="1:17" x14ac:dyDescent="0.3">
      <c r="A91" s="221">
        <v>30</v>
      </c>
      <c r="B91" s="200" t="s">
        <v>810</v>
      </c>
      <c r="C91" s="221">
        <v>68</v>
      </c>
      <c r="D91" s="222" t="s">
        <v>811</v>
      </c>
      <c r="E91" s="402"/>
      <c r="F91" s="222"/>
      <c r="G91" s="222">
        <v>2021</v>
      </c>
      <c r="H91" s="222"/>
      <c r="I91" s="221">
        <v>2024</v>
      </c>
      <c r="J91" s="202">
        <v>86786</v>
      </c>
      <c r="K91" s="222"/>
      <c r="L91" s="203"/>
      <c r="M91" s="203"/>
      <c r="N91" s="137" t="s">
        <v>817</v>
      </c>
      <c r="O91" s="137"/>
      <c r="P91" s="137"/>
      <c r="Q91" s="137"/>
    </row>
    <row r="92" spans="1:17" s="192" customFormat="1" ht="46.8" x14ac:dyDescent="0.3">
      <c r="A92" s="221">
        <v>31</v>
      </c>
      <c r="B92" s="194" t="s">
        <v>830</v>
      </c>
      <c r="C92" s="195" t="s">
        <v>99</v>
      </c>
      <c r="D92" s="222" t="s">
        <v>824</v>
      </c>
      <c r="E92" s="222">
        <v>1</v>
      </c>
      <c r="F92" s="212">
        <v>4</v>
      </c>
      <c r="G92" s="212">
        <v>2022</v>
      </c>
      <c r="H92" s="212">
        <v>4</v>
      </c>
      <c r="I92" s="212">
        <v>2024</v>
      </c>
      <c r="J92" s="196">
        <v>71504</v>
      </c>
      <c r="K92" s="213" t="s">
        <v>572</v>
      </c>
      <c r="L92" s="214" t="s">
        <v>573</v>
      </c>
      <c r="M92" s="197"/>
      <c r="N92" s="137" t="s">
        <v>829</v>
      </c>
      <c r="O92" s="191"/>
      <c r="P92" s="191"/>
      <c r="Q92" s="191"/>
    </row>
    <row r="93" spans="1:17" ht="13.5" customHeight="1" x14ac:dyDescent="0.3">
      <c r="A93" s="221" t="s">
        <v>559</v>
      </c>
      <c r="B93" s="197"/>
      <c r="C93" s="228"/>
      <c r="D93" s="197"/>
      <c r="E93" s="229"/>
      <c r="F93" s="229"/>
      <c r="G93" s="229"/>
      <c r="H93" s="197"/>
      <c r="I93" s="197"/>
      <c r="J93" s="230"/>
      <c r="K93" s="197"/>
      <c r="L93" s="197"/>
      <c r="M93" s="197"/>
      <c r="N93" s="137"/>
      <c r="O93" s="137"/>
      <c r="P93" s="137"/>
      <c r="Q93" s="137"/>
    </row>
    <row r="94" spans="1:17" ht="16.5" customHeight="1" x14ac:dyDescent="0.3">
      <c r="A94" s="193" t="s">
        <v>16</v>
      </c>
      <c r="B94" s="314" t="s">
        <v>561</v>
      </c>
      <c r="C94" s="314"/>
      <c r="D94" s="314"/>
      <c r="E94" s="314"/>
      <c r="F94" s="314"/>
      <c r="G94" s="314"/>
      <c r="H94" s="314"/>
      <c r="I94" s="314"/>
      <c r="J94" s="314"/>
      <c r="K94" s="314"/>
      <c r="L94" s="314"/>
      <c r="M94" s="314"/>
      <c r="N94" s="137"/>
      <c r="O94" s="137"/>
      <c r="P94" s="137"/>
      <c r="Q94" s="137"/>
    </row>
    <row r="95" spans="1:17" ht="16.5" customHeight="1" x14ac:dyDescent="0.3">
      <c r="A95" s="221">
        <v>1</v>
      </c>
      <c r="B95" s="197" t="s">
        <v>603</v>
      </c>
      <c r="C95" s="228">
        <v>63</v>
      </c>
      <c r="D95" s="197" t="s">
        <v>604</v>
      </c>
      <c r="E95" s="229">
        <v>1</v>
      </c>
      <c r="F95" s="229">
        <v>12</v>
      </c>
      <c r="G95" s="229">
        <v>2022</v>
      </c>
      <c r="H95" s="197">
        <v>12</v>
      </c>
      <c r="I95" s="197">
        <v>2025</v>
      </c>
      <c r="J95" s="230">
        <v>210000</v>
      </c>
      <c r="K95" s="197" t="s">
        <v>605</v>
      </c>
      <c r="L95" s="197" t="s">
        <v>592</v>
      </c>
      <c r="M95" s="197"/>
      <c r="N95" s="137"/>
      <c r="O95" s="137"/>
      <c r="P95" s="137"/>
      <c r="Q95" s="137"/>
    </row>
    <row r="96" spans="1:17" ht="16.5" customHeight="1" x14ac:dyDescent="0.3">
      <c r="A96" s="221">
        <v>2</v>
      </c>
      <c r="B96" s="197" t="s">
        <v>606</v>
      </c>
      <c r="C96" s="228">
        <v>49</v>
      </c>
      <c r="D96" s="197" t="s">
        <v>571</v>
      </c>
      <c r="E96" s="229">
        <v>1</v>
      </c>
      <c r="F96" s="229">
        <v>7</v>
      </c>
      <c r="G96" s="229">
        <v>2023</v>
      </c>
      <c r="H96" s="197">
        <v>12</v>
      </c>
      <c r="I96" s="197">
        <v>2025</v>
      </c>
      <c r="J96" s="230">
        <v>140000</v>
      </c>
      <c r="K96" s="197" t="s">
        <v>572</v>
      </c>
      <c r="L96" s="197" t="s">
        <v>573</v>
      </c>
      <c r="M96" s="197"/>
      <c r="N96" s="137"/>
      <c r="O96" s="137"/>
      <c r="P96" s="137"/>
      <c r="Q96" s="137"/>
    </row>
    <row r="97" spans="1:17" ht="16.5" customHeight="1" x14ac:dyDescent="0.3">
      <c r="A97" s="221">
        <v>3</v>
      </c>
      <c r="B97" s="197" t="s">
        <v>607</v>
      </c>
      <c r="C97" s="228">
        <v>49</v>
      </c>
      <c r="D97" s="197" t="s">
        <v>571</v>
      </c>
      <c r="E97" s="229">
        <v>1</v>
      </c>
      <c r="F97" s="229">
        <v>1</v>
      </c>
      <c r="G97" s="229">
        <v>2023</v>
      </c>
      <c r="H97" s="197">
        <v>12</v>
      </c>
      <c r="I97" s="197">
        <v>2025</v>
      </c>
      <c r="J97" s="230">
        <v>15000</v>
      </c>
      <c r="K97" s="197" t="s">
        <v>572</v>
      </c>
      <c r="L97" s="197" t="s">
        <v>573</v>
      </c>
      <c r="M97" s="197"/>
      <c r="N97" s="137"/>
      <c r="O97" s="137"/>
      <c r="P97" s="137"/>
      <c r="Q97" s="137"/>
    </row>
    <row r="98" spans="1:17" ht="16.5" customHeight="1" x14ac:dyDescent="0.3">
      <c r="A98" s="221">
        <v>4</v>
      </c>
      <c r="B98" s="197" t="s">
        <v>608</v>
      </c>
      <c r="C98" s="228">
        <v>35</v>
      </c>
      <c r="D98" s="197" t="s">
        <v>571</v>
      </c>
      <c r="E98" s="229">
        <v>1</v>
      </c>
      <c r="F98" s="229">
        <v>1</v>
      </c>
      <c r="G98" s="229">
        <v>2023</v>
      </c>
      <c r="H98" s="197">
        <v>12</v>
      </c>
      <c r="I98" s="197">
        <v>2025</v>
      </c>
      <c r="J98" s="230">
        <v>10000</v>
      </c>
      <c r="K98" s="197" t="s">
        <v>572</v>
      </c>
      <c r="L98" s="197" t="s">
        <v>573</v>
      </c>
      <c r="M98" s="197"/>
      <c r="N98" s="137"/>
      <c r="O98" s="137"/>
      <c r="P98" s="137"/>
      <c r="Q98" s="137"/>
    </row>
    <row r="99" spans="1:17" ht="16.5" customHeight="1" x14ac:dyDescent="0.3">
      <c r="A99" s="221">
        <v>5</v>
      </c>
      <c r="B99" s="197" t="s">
        <v>609</v>
      </c>
      <c r="C99" s="228" t="s">
        <v>211</v>
      </c>
      <c r="D99" s="197" t="s">
        <v>571</v>
      </c>
      <c r="E99" s="229">
        <v>1</v>
      </c>
      <c r="F99" s="229">
        <v>1</v>
      </c>
      <c r="G99" s="229">
        <v>2023</v>
      </c>
      <c r="H99" s="197">
        <v>12</v>
      </c>
      <c r="I99" s="197">
        <v>2025</v>
      </c>
      <c r="J99" s="230">
        <v>15000</v>
      </c>
      <c r="K99" s="197" t="s">
        <v>572</v>
      </c>
      <c r="L99" s="197" t="s">
        <v>573</v>
      </c>
      <c r="M99" s="197"/>
      <c r="N99" s="137"/>
      <c r="O99" s="137"/>
      <c r="P99" s="137"/>
      <c r="Q99" s="137"/>
    </row>
    <row r="100" spans="1:17" ht="16.5" customHeight="1" x14ac:dyDescent="0.3">
      <c r="A100" s="221">
        <v>6</v>
      </c>
      <c r="B100" s="197" t="s">
        <v>610</v>
      </c>
      <c r="C100" s="228" t="s">
        <v>162</v>
      </c>
      <c r="D100" s="197" t="s">
        <v>571</v>
      </c>
      <c r="E100" s="229">
        <v>1</v>
      </c>
      <c r="F100" s="229">
        <v>1</v>
      </c>
      <c r="G100" s="229">
        <v>2023</v>
      </c>
      <c r="H100" s="197">
        <v>12</v>
      </c>
      <c r="I100" s="197">
        <v>2025</v>
      </c>
      <c r="J100" s="230">
        <v>34000</v>
      </c>
      <c r="K100" s="197" t="s">
        <v>572</v>
      </c>
      <c r="L100" s="197" t="s">
        <v>573</v>
      </c>
      <c r="M100" s="197"/>
      <c r="N100" s="137"/>
      <c r="O100" s="137"/>
      <c r="P100" s="137"/>
      <c r="Q100" s="137"/>
    </row>
    <row r="101" spans="1:17" ht="16.5" customHeight="1" x14ac:dyDescent="0.3">
      <c r="A101" s="221">
        <v>7</v>
      </c>
      <c r="B101" s="197" t="s">
        <v>611</v>
      </c>
      <c r="C101" s="228" t="s">
        <v>162</v>
      </c>
      <c r="D101" s="197" t="s">
        <v>571</v>
      </c>
      <c r="E101" s="229">
        <v>1</v>
      </c>
      <c r="F101" s="229">
        <v>1</v>
      </c>
      <c r="G101" s="229">
        <v>2023</v>
      </c>
      <c r="H101" s="197">
        <v>12</v>
      </c>
      <c r="I101" s="197">
        <v>2025</v>
      </c>
      <c r="J101" s="230">
        <v>28000</v>
      </c>
      <c r="K101" s="197" t="s">
        <v>572</v>
      </c>
      <c r="L101" s="197" t="s">
        <v>573</v>
      </c>
      <c r="M101" s="197"/>
      <c r="N101" s="137"/>
      <c r="O101" s="137"/>
      <c r="P101" s="137"/>
      <c r="Q101" s="137"/>
    </row>
    <row r="102" spans="1:17" ht="16.5" customHeight="1" x14ac:dyDescent="0.3">
      <c r="A102" s="221">
        <v>8</v>
      </c>
      <c r="B102" s="197" t="s">
        <v>612</v>
      </c>
      <c r="C102" s="228" t="s">
        <v>222</v>
      </c>
      <c r="D102" s="197" t="s">
        <v>571</v>
      </c>
      <c r="E102" s="229">
        <v>1</v>
      </c>
      <c r="F102" s="229">
        <v>1</v>
      </c>
      <c r="G102" s="229">
        <v>2023</v>
      </c>
      <c r="H102" s="197">
        <v>12</v>
      </c>
      <c r="I102" s="197">
        <v>2025</v>
      </c>
      <c r="J102" s="230">
        <v>75000</v>
      </c>
      <c r="K102" s="197" t="s">
        <v>572</v>
      </c>
      <c r="L102" s="197" t="s">
        <v>573</v>
      </c>
      <c r="M102" s="197"/>
      <c r="N102" s="137"/>
      <c r="O102" s="137"/>
      <c r="P102" s="137"/>
      <c r="Q102" s="137"/>
    </row>
    <row r="103" spans="1:17" ht="16.5" customHeight="1" x14ac:dyDescent="0.3">
      <c r="A103" s="221">
        <v>9</v>
      </c>
      <c r="B103" s="197" t="s">
        <v>613</v>
      </c>
      <c r="C103" s="228" t="s">
        <v>99</v>
      </c>
      <c r="D103" s="197" t="s">
        <v>571</v>
      </c>
      <c r="E103" s="229">
        <v>1</v>
      </c>
      <c r="F103" s="229">
        <v>1</v>
      </c>
      <c r="G103" s="229">
        <v>2023</v>
      </c>
      <c r="H103" s="197">
        <v>12</v>
      </c>
      <c r="I103" s="197">
        <v>2025</v>
      </c>
      <c r="J103" s="230">
        <v>15000</v>
      </c>
      <c r="K103" s="197" t="s">
        <v>572</v>
      </c>
      <c r="L103" s="197" t="s">
        <v>573</v>
      </c>
      <c r="M103" s="197"/>
      <c r="N103" s="137"/>
      <c r="O103" s="137"/>
      <c r="P103" s="137"/>
      <c r="Q103" s="137"/>
    </row>
    <row r="104" spans="1:17" ht="16.5" customHeight="1" x14ac:dyDescent="0.3">
      <c r="A104" s="221">
        <v>10</v>
      </c>
      <c r="B104" s="197" t="s">
        <v>614</v>
      </c>
      <c r="C104" s="228" t="s">
        <v>162</v>
      </c>
      <c r="D104" s="197" t="s">
        <v>571</v>
      </c>
      <c r="E104" s="229">
        <v>1</v>
      </c>
      <c r="F104" s="229">
        <v>1</v>
      </c>
      <c r="G104" s="229">
        <v>2023</v>
      </c>
      <c r="H104" s="197">
        <v>12</v>
      </c>
      <c r="I104" s="197">
        <v>2025</v>
      </c>
      <c r="J104" s="230">
        <v>30000</v>
      </c>
      <c r="K104" s="197" t="s">
        <v>572</v>
      </c>
      <c r="L104" s="197" t="s">
        <v>573</v>
      </c>
      <c r="M104" s="197"/>
      <c r="N104" s="137"/>
      <c r="O104" s="137"/>
      <c r="P104" s="137"/>
      <c r="Q104" s="137"/>
    </row>
    <row r="105" spans="1:17" ht="16.5" customHeight="1" x14ac:dyDescent="0.3">
      <c r="A105" s="221">
        <v>11</v>
      </c>
      <c r="B105" s="197" t="s">
        <v>615</v>
      </c>
      <c r="C105" s="228" t="s">
        <v>162</v>
      </c>
      <c r="D105" s="197" t="s">
        <v>571</v>
      </c>
      <c r="E105" s="229">
        <v>1</v>
      </c>
      <c r="F105" s="229">
        <v>3</v>
      </c>
      <c r="G105" s="229">
        <v>2023</v>
      </c>
      <c r="H105" s="197">
        <v>12</v>
      </c>
      <c r="I105" s="197">
        <v>2025</v>
      </c>
      <c r="J105" s="230">
        <v>17000</v>
      </c>
      <c r="K105" s="197" t="s">
        <v>572</v>
      </c>
      <c r="L105" s="197" t="s">
        <v>573</v>
      </c>
      <c r="M105" s="197"/>
      <c r="N105" s="137"/>
      <c r="O105" s="137"/>
      <c r="P105" s="137"/>
      <c r="Q105" s="137"/>
    </row>
    <row r="106" spans="1:17" ht="16.5" customHeight="1" x14ac:dyDescent="0.3">
      <c r="A106" s="221">
        <v>12</v>
      </c>
      <c r="B106" s="197" t="s">
        <v>616</v>
      </c>
      <c r="C106" s="228" t="s">
        <v>162</v>
      </c>
      <c r="D106" s="197" t="s">
        <v>581</v>
      </c>
      <c r="E106" s="229">
        <v>1</v>
      </c>
      <c r="F106" s="229">
        <v>10</v>
      </c>
      <c r="G106" s="229">
        <v>2022</v>
      </c>
      <c r="H106" s="197">
        <v>12</v>
      </c>
      <c r="I106" s="197">
        <v>2025</v>
      </c>
      <c r="J106" s="230">
        <v>160000</v>
      </c>
      <c r="K106" s="231">
        <v>1.1539999999999999</v>
      </c>
      <c r="L106" s="197" t="s">
        <v>582</v>
      </c>
      <c r="M106" s="197"/>
      <c r="N106" s="137"/>
      <c r="O106" s="137"/>
      <c r="P106" s="137"/>
      <c r="Q106" s="137"/>
    </row>
    <row r="107" spans="1:17" ht="16.5" customHeight="1" x14ac:dyDescent="0.3">
      <c r="A107" s="221">
        <v>13</v>
      </c>
      <c r="B107" s="197" t="s">
        <v>617</v>
      </c>
      <c r="C107" s="228" t="s">
        <v>162</v>
      </c>
      <c r="D107" s="197" t="s">
        <v>581</v>
      </c>
      <c r="E107" s="229">
        <v>1</v>
      </c>
      <c r="F107" s="229">
        <v>1</v>
      </c>
      <c r="G107" s="229">
        <v>2023</v>
      </c>
      <c r="H107" s="197">
        <v>12</v>
      </c>
      <c r="I107" s="197">
        <v>2025</v>
      </c>
      <c r="J107" s="230">
        <v>120000</v>
      </c>
      <c r="K107" s="231">
        <v>28.509</v>
      </c>
      <c r="L107" s="197" t="s">
        <v>582</v>
      </c>
      <c r="M107" s="197"/>
      <c r="N107" s="137"/>
      <c r="O107" s="137"/>
      <c r="P107" s="137"/>
      <c r="Q107" s="137"/>
    </row>
    <row r="108" spans="1:17" ht="30.75" customHeight="1" x14ac:dyDescent="0.3">
      <c r="A108" s="221">
        <v>14</v>
      </c>
      <c r="B108" s="215" t="s">
        <v>699</v>
      </c>
      <c r="C108" s="221">
        <v>16</v>
      </c>
      <c r="D108" s="221" t="s">
        <v>688</v>
      </c>
      <c r="E108" s="221"/>
      <c r="F108" s="222">
        <v>9</v>
      </c>
      <c r="G108" s="222">
        <v>2022</v>
      </c>
      <c r="H108" s="222">
        <v>9</v>
      </c>
      <c r="I108" s="222">
        <v>2025</v>
      </c>
      <c r="J108" s="196">
        <v>120000</v>
      </c>
      <c r="K108" s="222">
        <v>12</v>
      </c>
      <c r="L108" s="221" t="s">
        <v>689</v>
      </c>
      <c r="M108" s="222" t="s">
        <v>700</v>
      </c>
      <c r="N108" s="137" t="s">
        <v>818</v>
      </c>
      <c r="O108" s="137"/>
      <c r="P108" s="137"/>
      <c r="Q108" s="137"/>
    </row>
    <row r="109" spans="1:17" s="177" customFormat="1" ht="55.2" x14ac:dyDescent="0.35">
      <c r="A109" s="221">
        <v>15</v>
      </c>
      <c r="B109" s="200" t="s">
        <v>738</v>
      </c>
      <c r="C109" s="222">
        <v>16</v>
      </c>
      <c r="D109" s="222" t="s">
        <v>739</v>
      </c>
      <c r="E109" s="222">
        <v>2</v>
      </c>
      <c r="F109" s="222">
        <v>3</v>
      </c>
      <c r="G109" s="222">
        <v>2023</v>
      </c>
      <c r="H109" s="222">
        <v>3</v>
      </c>
      <c r="I109" s="222">
        <v>2025</v>
      </c>
      <c r="J109" s="222">
        <v>419</v>
      </c>
      <c r="K109" s="222">
        <v>380</v>
      </c>
      <c r="L109" s="222" t="s">
        <v>714</v>
      </c>
      <c r="M109" s="222" t="s">
        <v>740</v>
      </c>
      <c r="N109" s="137" t="s">
        <v>748</v>
      </c>
      <c r="O109" s="176"/>
      <c r="P109" s="178"/>
      <c r="Q109" s="176"/>
    </row>
    <row r="110" spans="1:17" s="177" customFormat="1" ht="82.8" x14ac:dyDescent="0.35">
      <c r="A110" s="221">
        <v>16</v>
      </c>
      <c r="B110" s="200" t="s">
        <v>741</v>
      </c>
      <c r="C110" s="222">
        <v>23</v>
      </c>
      <c r="D110" s="222" t="s">
        <v>742</v>
      </c>
      <c r="E110" s="222">
        <v>2</v>
      </c>
      <c r="F110" s="222">
        <v>7</v>
      </c>
      <c r="G110" s="222">
        <v>2023</v>
      </c>
      <c r="H110" s="222">
        <v>10</v>
      </c>
      <c r="I110" s="222">
        <v>2025</v>
      </c>
      <c r="J110" s="222">
        <v>350</v>
      </c>
      <c r="K110" s="222">
        <v>216</v>
      </c>
      <c r="L110" s="222" t="s">
        <v>743</v>
      </c>
      <c r="M110" s="195" t="s">
        <v>731</v>
      </c>
      <c r="N110" s="137" t="s">
        <v>748</v>
      </c>
      <c r="O110" s="176"/>
      <c r="P110" s="178"/>
      <c r="Q110" s="176"/>
    </row>
    <row r="111" spans="1:17" s="177" customFormat="1" ht="193.2" x14ac:dyDescent="0.3">
      <c r="A111" s="221">
        <v>17</v>
      </c>
      <c r="B111" s="200" t="s">
        <v>744</v>
      </c>
      <c r="C111" s="222">
        <v>35</v>
      </c>
      <c r="D111" s="222" t="s">
        <v>745</v>
      </c>
      <c r="E111" s="222">
        <v>1</v>
      </c>
      <c r="F111" s="222">
        <v>12</v>
      </c>
      <c r="G111" s="195">
        <v>2022</v>
      </c>
      <c r="H111" s="195">
        <v>12</v>
      </c>
      <c r="I111" s="195">
        <v>2025</v>
      </c>
      <c r="J111" s="201">
        <v>41130929</v>
      </c>
      <c r="K111" s="201" t="s">
        <v>746</v>
      </c>
      <c r="L111" s="222" t="s">
        <v>746</v>
      </c>
      <c r="M111" s="222" t="s">
        <v>747</v>
      </c>
      <c r="N111" s="137" t="s">
        <v>748</v>
      </c>
      <c r="O111" s="176"/>
      <c r="P111" s="176"/>
      <c r="Q111" s="176"/>
    </row>
    <row r="112" spans="1:17" ht="192.75" customHeight="1" x14ac:dyDescent="0.3">
      <c r="A112" s="221">
        <v>18</v>
      </c>
      <c r="B112" s="222" t="s">
        <v>603</v>
      </c>
      <c r="C112" s="221">
        <v>61</v>
      </c>
      <c r="D112" s="222" t="s">
        <v>604</v>
      </c>
      <c r="E112" s="221">
        <v>1</v>
      </c>
      <c r="F112" s="221">
        <v>12</v>
      </c>
      <c r="G112" s="221">
        <v>2022</v>
      </c>
      <c r="H112" s="221">
        <v>12</v>
      </c>
      <c r="I112" s="221">
        <v>2025</v>
      </c>
      <c r="J112" s="211">
        <v>210000</v>
      </c>
      <c r="K112" s="222" t="s">
        <v>605</v>
      </c>
      <c r="L112" s="221" t="s">
        <v>592</v>
      </c>
      <c r="M112" s="221"/>
      <c r="N112" s="137" t="s">
        <v>761</v>
      </c>
      <c r="O112" s="137"/>
      <c r="P112" s="137"/>
      <c r="Q112" s="137"/>
    </row>
    <row r="113" spans="1:17" ht="49.5" customHeight="1" x14ac:dyDescent="0.3">
      <c r="A113" s="221">
        <v>19</v>
      </c>
      <c r="B113" s="200" t="s">
        <v>812</v>
      </c>
      <c r="C113" s="221">
        <v>68</v>
      </c>
      <c r="D113" s="222" t="s">
        <v>571</v>
      </c>
      <c r="E113" s="402">
        <v>1</v>
      </c>
      <c r="F113" s="229"/>
      <c r="G113" s="221">
        <v>2020</v>
      </c>
      <c r="H113" s="221"/>
      <c r="I113" s="221">
        <v>2025</v>
      </c>
      <c r="J113" s="202">
        <v>192000</v>
      </c>
      <c r="K113" s="197"/>
      <c r="L113" s="197"/>
      <c r="M113" s="197"/>
      <c r="N113" s="137" t="s">
        <v>817</v>
      </c>
      <c r="O113" s="137"/>
      <c r="P113" s="137"/>
      <c r="Q113" s="137"/>
    </row>
    <row r="114" spans="1:17" x14ac:dyDescent="0.3">
      <c r="A114" s="221">
        <v>20</v>
      </c>
      <c r="B114" s="200" t="s">
        <v>813</v>
      </c>
      <c r="C114" s="221">
        <v>68</v>
      </c>
      <c r="D114" s="222" t="s">
        <v>814</v>
      </c>
      <c r="E114" s="402"/>
      <c r="F114" s="222"/>
      <c r="G114" s="222">
        <v>2019</v>
      </c>
      <c r="H114" s="222"/>
      <c r="I114" s="221">
        <v>2025</v>
      </c>
      <c r="J114" s="202">
        <v>54260</v>
      </c>
      <c r="K114" s="222"/>
      <c r="L114" s="203"/>
      <c r="M114" s="203"/>
      <c r="N114" s="137" t="s">
        <v>817</v>
      </c>
      <c r="O114" s="137"/>
      <c r="P114" s="137"/>
      <c r="Q114" s="137"/>
    </row>
    <row r="115" spans="1:17" ht="27.6" x14ac:dyDescent="0.3">
      <c r="A115" s="221">
        <v>21</v>
      </c>
      <c r="B115" s="200" t="s">
        <v>815</v>
      </c>
      <c r="C115" s="221">
        <v>68</v>
      </c>
      <c r="D115" s="401" t="s">
        <v>796</v>
      </c>
      <c r="E115" s="402"/>
      <c r="F115" s="222"/>
      <c r="G115" s="222">
        <v>2019</v>
      </c>
      <c r="H115" s="222"/>
      <c r="I115" s="221">
        <v>2025</v>
      </c>
      <c r="J115" s="202">
        <v>35000</v>
      </c>
      <c r="K115" s="222"/>
      <c r="L115" s="203"/>
      <c r="M115" s="203"/>
      <c r="N115" s="137" t="s">
        <v>817</v>
      </c>
      <c r="O115" s="137"/>
      <c r="P115" s="137"/>
      <c r="Q115" s="137"/>
    </row>
    <row r="116" spans="1:17" ht="27.6" x14ac:dyDescent="0.3">
      <c r="A116" s="221">
        <v>22</v>
      </c>
      <c r="B116" s="200" t="s">
        <v>816</v>
      </c>
      <c r="C116" s="221">
        <v>68</v>
      </c>
      <c r="D116" s="401"/>
      <c r="E116" s="402"/>
      <c r="F116" s="222"/>
      <c r="G116" s="222">
        <v>2020</v>
      </c>
      <c r="H116" s="222"/>
      <c r="I116" s="221">
        <v>2025</v>
      </c>
      <c r="J116" s="202">
        <v>91250</v>
      </c>
      <c r="K116" s="222"/>
      <c r="L116" s="203"/>
      <c r="M116" s="203"/>
      <c r="N116" s="137" t="s">
        <v>817</v>
      </c>
      <c r="O116" s="137"/>
      <c r="P116" s="137"/>
      <c r="Q116" s="137"/>
    </row>
    <row r="117" spans="1:17" s="192" customFormat="1" ht="46.8" x14ac:dyDescent="0.3">
      <c r="A117" s="221">
        <v>23</v>
      </c>
      <c r="B117" s="216" t="s">
        <v>831</v>
      </c>
      <c r="C117" s="217" t="s">
        <v>162</v>
      </c>
      <c r="D117" s="218" t="s">
        <v>824</v>
      </c>
      <c r="E117" s="218">
        <v>1</v>
      </c>
      <c r="F117" s="218">
        <v>5</v>
      </c>
      <c r="G117" s="218">
        <v>2021</v>
      </c>
      <c r="H117" s="218">
        <v>3</v>
      </c>
      <c r="I117" s="218">
        <v>2025</v>
      </c>
      <c r="J117" s="219">
        <v>76267</v>
      </c>
      <c r="K117" s="222">
        <v>2.86</v>
      </c>
      <c r="L117" s="221" t="s">
        <v>582</v>
      </c>
      <c r="M117" s="197"/>
      <c r="N117" s="137" t="s">
        <v>829</v>
      </c>
      <c r="O117" s="191"/>
      <c r="P117" s="191"/>
      <c r="Q117" s="191"/>
    </row>
    <row r="118" spans="1:17" s="192" customFormat="1" ht="46.8" x14ac:dyDescent="0.3">
      <c r="A118" s="221">
        <v>24</v>
      </c>
      <c r="B118" s="194" t="s">
        <v>832</v>
      </c>
      <c r="C118" s="195" t="s">
        <v>162</v>
      </c>
      <c r="D118" s="222" t="s">
        <v>824</v>
      </c>
      <c r="E118" s="222">
        <v>1</v>
      </c>
      <c r="F118" s="222">
        <v>5</v>
      </c>
      <c r="G118" s="222">
        <v>2021</v>
      </c>
      <c r="H118" s="222">
        <v>3</v>
      </c>
      <c r="I118" s="222">
        <v>2025</v>
      </c>
      <c r="J118" s="220">
        <v>99408</v>
      </c>
      <c r="K118" s="222">
        <v>3.8170000000000002</v>
      </c>
      <c r="L118" s="221" t="s">
        <v>582</v>
      </c>
      <c r="M118" s="197"/>
      <c r="N118" s="137" t="s">
        <v>829</v>
      </c>
      <c r="O118" s="191"/>
      <c r="P118" s="191"/>
      <c r="Q118" s="191"/>
    </row>
    <row r="119" spans="1:17" s="192" customFormat="1" ht="46.8" x14ac:dyDescent="0.3">
      <c r="A119" s="221">
        <v>25</v>
      </c>
      <c r="B119" s="194" t="s">
        <v>833</v>
      </c>
      <c r="C119" s="195" t="s">
        <v>162</v>
      </c>
      <c r="D119" s="222" t="s">
        <v>824</v>
      </c>
      <c r="E119" s="222">
        <v>1</v>
      </c>
      <c r="F119" s="222">
        <v>7</v>
      </c>
      <c r="G119" s="222">
        <v>2021</v>
      </c>
      <c r="H119" s="222">
        <v>3</v>
      </c>
      <c r="I119" s="222">
        <v>2025</v>
      </c>
      <c r="J119" s="196">
        <v>59086</v>
      </c>
      <c r="K119" s="222">
        <v>4.04</v>
      </c>
      <c r="L119" s="221" t="s">
        <v>582</v>
      </c>
      <c r="M119" s="197"/>
      <c r="N119" s="137" t="s">
        <v>829</v>
      </c>
      <c r="O119" s="191"/>
      <c r="P119" s="191"/>
      <c r="Q119" s="191"/>
    </row>
    <row r="120" spans="1:17" s="192" customFormat="1" ht="62.4" x14ac:dyDescent="0.3">
      <c r="A120" s="221">
        <v>26</v>
      </c>
      <c r="B120" s="194" t="s">
        <v>834</v>
      </c>
      <c r="C120" s="195" t="s">
        <v>162</v>
      </c>
      <c r="D120" s="222" t="s">
        <v>824</v>
      </c>
      <c r="E120" s="222">
        <v>1</v>
      </c>
      <c r="F120" s="222">
        <v>5</v>
      </c>
      <c r="G120" s="222">
        <v>2023</v>
      </c>
      <c r="H120" s="222">
        <v>5</v>
      </c>
      <c r="I120" s="222">
        <v>2025</v>
      </c>
      <c r="J120" s="196">
        <v>156044</v>
      </c>
      <c r="K120" s="222">
        <v>10.6</v>
      </c>
      <c r="L120" s="221" t="s">
        <v>582</v>
      </c>
      <c r="M120" s="197"/>
      <c r="N120" s="137" t="s">
        <v>829</v>
      </c>
      <c r="O120" s="191"/>
      <c r="P120" s="191"/>
      <c r="Q120" s="191"/>
    </row>
    <row r="121" spans="1:17" s="192" customFormat="1" ht="41.4" x14ac:dyDescent="0.3">
      <c r="A121" s="221">
        <v>27</v>
      </c>
      <c r="B121" s="194" t="s">
        <v>835</v>
      </c>
      <c r="C121" s="195" t="s">
        <v>162</v>
      </c>
      <c r="D121" s="222" t="s">
        <v>824</v>
      </c>
      <c r="E121" s="222">
        <v>1</v>
      </c>
      <c r="F121" s="222">
        <v>1</v>
      </c>
      <c r="G121" s="222">
        <v>2023</v>
      </c>
      <c r="H121" s="222">
        <v>12</v>
      </c>
      <c r="I121" s="222">
        <v>2025</v>
      </c>
      <c r="J121" s="196">
        <v>150000</v>
      </c>
      <c r="K121" s="222">
        <v>3.5649999999999999</v>
      </c>
      <c r="L121" s="221" t="s">
        <v>582</v>
      </c>
      <c r="M121" s="197"/>
      <c r="N121" s="137" t="s">
        <v>829</v>
      </c>
      <c r="O121" s="191"/>
      <c r="P121" s="191"/>
      <c r="Q121" s="191"/>
    </row>
    <row r="122" spans="1:17" s="234" customFormat="1" ht="27.6" x14ac:dyDescent="0.3">
      <c r="A122" s="221">
        <v>28</v>
      </c>
      <c r="B122" s="194" t="s">
        <v>838</v>
      </c>
      <c r="C122" s="195" t="s">
        <v>222</v>
      </c>
      <c r="D122" s="222" t="s">
        <v>676</v>
      </c>
      <c r="E122" s="222">
        <v>1</v>
      </c>
      <c r="F122" s="222" t="s">
        <v>99</v>
      </c>
      <c r="G122" s="222">
        <v>2023</v>
      </c>
      <c r="H122" s="222">
        <v>12</v>
      </c>
      <c r="I122" s="222">
        <v>2025</v>
      </c>
      <c r="J122" s="196">
        <v>240000</v>
      </c>
      <c r="K122" s="222" t="s">
        <v>842</v>
      </c>
      <c r="L122" s="221"/>
      <c r="M122" s="197"/>
      <c r="N122" s="137" t="s">
        <v>846</v>
      </c>
      <c r="O122" s="191"/>
      <c r="P122" s="191"/>
      <c r="Q122" s="191"/>
    </row>
    <row r="123" spans="1:17" s="234" customFormat="1" ht="31.2" x14ac:dyDescent="0.3">
      <c r="A123" s="221">
        <v>29</v>
      </c>
      <c r="B123" s="194" t="s">
        <v>839</v>
      </c>
      <c r="C123" s="195" t="s">
        <v>226</v>
      </c>
      <c r="D123" s="222" t="s">
        <v>676</v>
      </c>
      <c r="E123" s="222">
        <v>1</v>
      </c>
      <c r="F123" s="222" t="s">
        <v>117</v>
      </c>
      <c r="G123" s="222" t="s">
        <v>576</v>
      </c>
      <c r="H123" s="222">
        <v>5</v>
      </c>
      <c r="I123" s="222" t="s">
        <v>843</v>
      </c>
      <c r="J123" s="196">
        <v>15000</v>
      </c>
      <c r="K123" s="222"/>
      <c r="L123" s="221"/>
      <c r="M123" s="197"/>
      <c r="N123" s="137" t="s">
        <v>846</v>
      </c>
      <c r="O123" s="191"/>
      <c r="P123" s="191"/>
      <c r="Q123" s="191"/>
    </row>
    <row r="124" spans="1:17" s="234" customFormat="1" ht="31.2" x14ac:dyDescent="0.3">
      <c r="A124" s="221">
        <v>30</v>
      </c>
      <c r="B124" s="194" t="s">
        <v>840</v>
      </c>
      <c r="C124" s="195" t="s">
        <v>162</v>
      </c>
      <c r="D124" s="222" t="s">
        <v>676</v>
      </c>
      <c r="E124" s="222">
        <v>1</v>
      </c>
      <c r="F124" s="222" t="s">
        <v>117</v>
      </c>
      <c r="G124" s="222" t="s">
        <v>576</v>
      </c>
      <c r="H124" s="222">
        <v>10</v>
      </c>
      <c r="I124" s="222" t="s">
        <v>843</v>
      </c>
      <c r="J124" s="196">
        <v>20000</v>
      </c>
      <c r="K124" s="222" t="s">
        <v>844</v>
      </c>
      <c r="L124" s="221" t="s">
        <v>845</v>
      </c>
      <c r="M124" s="197"/>
      <c r="N124" s="137" t="s">
        <v>846</v>
      </c>
      <c r="O124" s="191"/>
      <c r="P124" s="191"/>
      <c r="Q124" s="191"/>
    </row>
    <row r="125" spans="1:17" s="234" customFormat="1" ht="31.2" x14ac:dyDescent="0.3">
      <c r="A125" s="221">
        <v>31</v>
      </c>
      <c r="B125" s="194" t="s">
        <v>841</v>
      </c>
      <c r="C125" s="195" t="s">
        <v>219</v>
      </c>
      <c r="D125" s="222" t="s">
        <v>676</v>
      </c>
      <c r="E125" s="222">
        <v>1</v>
      </c>
      <c r="F125" s="222"/>
      <c r="G125" s="222"/>
      <c r="H125" s="222">
        <v>12</v>
      </c>
      <c r="I125" s="222" t="s">
        <v>843</v>
      </c>
      <c r="J125" s="196">
        <v>50000</v>
      </c>
      <c r="K125" s="222"/>
      <c r="L125" s="221"/>
      <c r="M125" s="197"/>
      <c r="N125" s="137" t="s">
        <v>846</v>
      </c>
      <c r="O125" s="191"/>
      <c r="P125" s="191"/>
      <c r="Q125" s="191"/>
    </row>
  </sheetData>
  <mergeCells count="34">
    <mergeCell ref="B94:M94"/>
    <mergeCell ref="E113:E116"/>
    <mergeCell ref="D115:D116"/>
    <mergeCell ref="B61:M61"/>
    <mergeCell ref="D72:D73"/>
    <mergeCell ref="D81:D85"/>
    <mergeCell ref="E81:E91"/>
    <mergeCell ref="D86:D87"/>
    <mergeCell ref="D89:D90"/>
    <mergeCell ref="B8:M8"/>
    <mergeCell ref="D25:D29"/>
    <mergeCell ref="E25:E55"/>
    <mergeCell ref="D30:D35"/>
    <mergeCell ref="D37:D38"/>
    <mergeCell ref="D39:D46"/>
    <mergeCell ref="D47:D49"/>
    <mergeCell ref="D50:D52"/>
    <mergeCell ref="D53:D55"/>
    <mergeCell ref="D17:D19"/>
    <mergeCell ref="M17:M19"/>
    <mergeCell ref="A1:M1"/>
    <mergeCell ref="A2:M2"/>
    <mergeCell ref="A3:M3"/>
    <mergeCell ref="A4:B4"/>
    <mergeCell ref="A5:A6"/>
    <mergeCell ref="B5:B6"/>
    <mergeCell ref="C5:C6"/>
    <mergeCell ref="D5:D6"/>
    <mergeCell ref="E5:E6"/>
    <mergeCell ref="F5:G5"/>
    <mergeCell ref="H5:I5"/>
    <mergeCell ref="J5:J6"/>
    <mergeCell ref="K5:L5"/>
    <mergeCell ref="M5:M6"/>
  </mergeCells>
  <pageMargins left="0.70866141732283505" right="0.70866141732283505" top="0.74803149606299202" bottom="0.74803149606299202" header="0.31496062992126" footer="0.31496062992126"/>
  <pageSetup paperSize="9" scale="62" fitToHeight="0"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2" zoomScaleNormal="100" workbookViewId="0">
      <pane xSplit="2" ySplit="4" topLeftCell="C24" activePane="bottomRight" state="frozen"/>
      <selection activeCell="C126" sqref="C126"/>
      <selection pane="topRight" activeCell="C126" sqref="C126"/>
      <selection pane="bottomLeft" activeCell="C126" sqref="C126"/>
      <selection pane="bottomRight" activeCell="C126" sqref="C126"/>
    </sheetView>
  </sheetViews>
  <sheetFormatPr defaultColWidth="9.109375" defaultRowHeight="15.6" x14ac:dyDescent="0.3"/>
  <cols>
    <col min="1" max="1" width="5.109375" style="3" bestFit="1" customWidth="1"/>
    <col min="2" max="2" width="40" style="3" customWidth="1"/>
    <col min="3" max="3" width="6" style="3" customWidth="1"/>
    <col min="4" max="9" width="14.6640625" style="3" customWidth="1"/>
    <col min="10" max="12" width="14.88671875" style="3" customWidth="1"/>
    <col min="13" max="16384" width="9.109375" style="3"/>
  </cols>
  <sheetData>
    <row r="1" spans="1:11" ht="43.65" hidden="1" customHeight="1" x14ac:dyDescent="0.3">
      <c r="A1" s="299" t="s">
        <v>22</v>
      </c>
      <c r="B1" s="299"/>
      <c r="C1" s="299"/>
      <c r="D1" s="299"/>
      <c r="E1" s="299"/>
      <c r="F1" s="299"/>
      <c r="G1" s="299"/>
      <c r="H1" s="299"/>
      <c r="I1" s="299"/>
    </row>
    <row r="2" spans="1:11" ht="34.200000000000003" customHeight="1" x14ac:dyDescent="0.3">
      <c r="A2" s="300" t="s">
        <v>685</v>
      </c>
      <c r="B2" s="301"/>
      <c r="C2" s="301"/>
      <c r="D2" s="301"/>
      <c r="E2" s="301"/>
      <c r="F2" s="301"/>
      <c r="G2" s="301"/>
      <c r="H2" s="301"/>
      <c r="I2" s="301"/>
    </row>
    <row r="3" spans="1:11" s="1" customFormat="1" ht="15" customHeight="1" x14ac:dyDescent="0.35">
      <c r="A3" s="86"/>
      <c r="B3" s="87"/>
      <c r="C3" s="87"/>
      <c r="G3" s="108" t="s">
        <v>23</v>
      </c>
    </row>
    <row r="4" spans="1:11" ht="39.6" customHeight="1" x14ac:dyDescent="0.3">
      <c r="A4" s="308" t="s">
        <v>5</v>
      </c>
      <c r="B4" s="308" t="s">
        <v>504</v>
      </c>
      <c r="C4" s="395" t="s">
        <v>24</v>
      </c>
      <c r="D4" s="308" t="s">
        <v>19</v>
      </c>
      <c r="E4" s="308"/>
      <c r="F4" s="308" t="s">
        <v>20</v>
      </c>
      <c r="G4" s="308"/>
      <c r="H4" s="307" t="s">
        <v>563</v>
      </c>
      <c r="I4" s="307" t="s">
        <v>564</v>
      </c>
    </row>
    <row r="5" spans="1:11" ht="36" customHeight="1" x14ac:dyDescent="0.3">
      <c r="A5" s="308"/>
      <c r="B5" s="308"/>
      <c r="C5" s="395"/>
      <c r="D5" s="6" t="s">
        <v>17</v>
      </c>
      <c r="E5" s="6" t="s">
        <v>18</v>
      </c>
      <c r="F5" s="6" t="s">
        <v>17</v>
      </c>
      <c r="G5" s="6" t="s">
        <v>18</v>
      </c>
      <c r="H5" s="307"/>
      <c r="I5" s="307"/>
    </row>
    <row r="6" spans="1:11" ht="18" customHeight="1" x14ac:dyDescent="0.3">
      <c r="A6" s="14" t="s">
        <v>0</v>
      </c>
      <c r="B6" s="14" t="s">
        <v>1</v>
      </c>
      <c r="C6" s="69" t="s">
        <v>4</v>
      </c>
      <c r="D6" s="5"/>
      <c r="E6" s="5"/>
      <c r="F6" s="5"/>
      <c r="G6" s="5"/>
      <c r="H6" s="5"/>
      <c r="I6" s="5"/>
    </row>
    <row r="7" spans="1:11" ht="23.25" customHeight="1" x14ac:dyDescent="0.3">
      <c r="A7" s="88"/>
      <c r="B7" s="89" t="s">
        <v>505</v>
      </c>
      <c r="C7" s="89"/>
      <c r="D7" s="5"/>
      <c r="E7" s="5"/>
      <c r="F7" s="5"/>
      <c r="G7" s="5"/>
      <c r="H7" s="5"/>
      <c r="I7" s="5"/>
    </row>
    <row r="8" spans="1:11" ht="27.6" x14ac:dyDescent="0.3">
      <c r="A8" s="90">
        <v>1</v>
      </c>
      <c r="B8" s="91" t="s">
        <v>506</v>
      </c>
      <c r="C8" s="92" t="s">
        <v>99</v>
      </c>
      <c r="D8" s="135">
        <v>37255317.788585171</v>
      </c>
      <c r="E8" s="135">
        <v>75636844.109002322</v>
      </c>
      <c r="F8" s="135">
        <v>42491855.597452141</v>
      </c>
      <c r="G8" s="135">
        <v>85007838.242369831</v>
      </c>
      <c r="H8" s="135">
        <v>95600000</v>
      </c>
      <c r="I8" s="135">
        <v>107600000</v>
      </c>
    </row>
    <row r="9" spans="1:11" ht="31.2" x14ac:dyDescent="0.3">
      <c r="A9" s="88"/>
      <c r="B9" s="93" t="s">
        <v>507</v>
      </c>
      <c r="C9" s="92" t="s">
        <v>102</v>
      </c>
      <c r="D9" s="134">
        <v>2539945.3771553417</v>
      </c>
      <c r="E9" s="134">
        <v>5132378.6315980852</v>
      </c>
      <c r="F9" s="134">
        <v>2662811.9132848773</v>
      </c>
      <c r="G9" s="134">
        <v>5459804.9686077973</v>
      </c>
      <c r="H9" s="134">
        <v>6080000</v>
      </c>
      <c r="I9" s="134">
        <v>6830000</v>
      </c>
    </row>
    <row r="10" spans="1:11" ht="31.2" x14ac:dyDescent="0.3">
      <c r="A10" s="88"/>
      <c r="B10" s="94" t="s">
        <v>508</v>
      </c>
      <c r="C10" s="92" t="s">
        <v>104</v>
      </c>
      <c r="D10" s="134">
        <v>157706.90158779174</v>
      </c>
      <c r="E10" s="134">
        <v>322027.00257811352</v>
      </c>
      <c r="F10" s="134">
        <v>187399.66524103069</v>
      </c>
      <c r="G10" s="134">
        <v>376908.13208619744</v>
      </c>
      <c r="H10" s="134">
        <v>420000</v>
      </c>
      <c r="I10" s="134">
        <v>470000</v>
      </c>
    </row>
    <row r="11" spans="1:11" ht="31.2" x14ac:dyDescent="0.3">
      <c r="A11" s="88"/>
      <c r="B11" s="94" t="s">
        <v>509</v>
      </c>
      <c r="C11" s="92" t="s">
        <v>106</v>
      </c>
      <c r="D11" s="134">
        <v>2002753.4507578355</v>
      </c>
      <c r="E11" s="134">
        <v>4026248.4837171617</v>
      </c>
      <c r="F11" s="134">
        <v>2063987.9319696678</v>
      </c>
      <c r="G11" s="134">
        <v>4229052.1248405054</v>
      </c>
      <c r="H11" s="134">
        <v>4700000</v>
      </c>
      <c r="I11" s="134">
        <v>5300000</v>
      </c>
    </row>
    <row r="12" spans="1:11" ht="31.2" x14ac:dyDescent="0.3">
      <c r="A12" s="88"/>
      <c r="B12" s="94" t="s">
        <v>510</v>
      </c>
      <c r="C12" s="92" t="s">
        <v>108</v>
      </c>
      <c r="D12" s="134">
        <v>379485.02480971429</v>
      </c>
      <c r="E12" s="134">
        <v>784103.14530280931</v>
      </c>
      <c r="F12" s="134">
        <v>411424.31607417902</v>
      </c>
      <c r="G12" s="134">
        <v>853844.71168109565</v>
      </c>
      <c r="H12" s="134">
        <v>960000</v>
      </c>
      <c r="I12" s="134">
        <v>1060000</v>
      </c>
    </row>
    <row r="13" spans="1:11" ht="31.2" x14ac:dyDescent="0.3">
      <c r="A13" s="88"/>
      <c r="B13" s="93" t="s">
        <v>511</v>
      </c>
      <c r="C13" s="92" t="s">
        <v>110</v>
      </c>
      <c r="D13" s="134">
        <v>16570968.052410401</v>
      </c>
      <c r="E13" s="134">
        <v>33544709.486424208</v>
      </c>
      <c r="F13" s="134">
        <v>18963501.43099498</v>
      </c>
      <c r="G13" s="134">
        <v>37656106.777108043</v>
      </c>
      <c r="H13" s="134">
        <v>42280000</v>
      </c>
      <c r="I13" s="134">
        <v>47430000</v>
      </c>
    </row>
    <row r="14" spans="1:11" ht="31.2" x14ac:dyDescent="0.3">
      <c r="A14" s="88"/>
      <c r="B14" s="93" t="s">
        <v>512</v>
      </c>
      <c r="C14" s="92" t="s">
        <v>112</v>
      </c>
      <c r="D14" s="134">
        <v>18144404.359019432</v>
      </c>
      <c r="E14" s="134">
        <v>36959755.990980029</v>
      </c>
      <c r="F14" s="134">
        <v>20865542.253172286</v>
      </c>
      <c r="G14" s="134">
        <v>41891926.496653989</v>
      </c>
      <c r="H14" s="134">
        <v>47240000</v>
      </c>
      <c r="I14" s="134">
        <v>53340000</v>
      </c>
    </row>
    <row r="15" spans="1:11" ht="24.75" customHeight="1" x14ac:dyDescent="0.3">
      <c r="A15" s="90">
        <v>2</v>
      </c>
      <c r="B15" s="95" t="s">
        <v>513</v>
      </c>
      <c r="C15" s="92" t="s">
        <v>113</v>
      </c>
      <c r="D15" s="136">
        <f>2197591.8+D20</f>
        <v>2229238.7999999998</v>
      </c>
      <c r="E15" s="136">
        <f>4828393.9+E20</f>
        <v>4892776.9000000004</v>
      </c>
      <c r="F15" s="136">
        <f>2644052.8+F20</f>
        <v>2676965.7999999998</v>
      </c>
      <c r="G15" s="136">
        <f>5347534.9+G20</f>
        <v>5414492.9000000004</v>
      </c>
      <c r="H15" s="136">
        <f>5860898.3+H20</f>
        <v>5930534.2999999998</v>
      </c>
      <c r="I15" s="136">
        <f>6394240+I20</f>
        <v>6466662</v>
      </c>
      <c r="J15" s="233">
        <f>G15/E15</f>
        <v>1.1066298363205564</v>
      </c>
      <c r="K15" s="133"/>
    </row>
    <row r="16" spans="1:11" ht="31.2" x14ac:dyDescent="0.3">
      <c r="A16" s="88"/>
      <c r="B16" s="96" t="s">
        <v>514</v>
      </c>
      <c r="C16" s="92" t="s">
        <v>114</v>
      </c>
      <c r="D16" s="134">
        <v>1989394.9</v>
      </c>
      <c r="E16" s="134">
        <v>4384443.8</v>
      </c>
      <c r="F16" s="134">
        <v>2400146.1</v>
      </c>
      <c r="G16" s="134">
        <v>4846588.5999999996</v>
      </c>
      <c r="H16" s="134">
        <v>5322911.0999999996</v>
      </c>
      <c r="I16" s="134">
        <v>5822745.2999999998</v>
      </c>
      <c r="J16" s="133"/>
      <c r="K16" s="133"/>
    </row>
    <row r="17" spans="1:11" ht="24.75" customHeight="1" x14ac:dyDescent="0.3">
      <c r="A17" s="88"/>
      <c r="B17" s="96" t="s">
        <v>515</v>
      </c>
      <c r="C17" s="92" t="s">
        <v>115</v>
      </c>
      <c r="D17" s="134">
        <v>50521.9</v>
      </c>
      <c r="E17" s="134">
        <v>107053.1</v>
      </c>
      <c r="F17" s="134">
        <v>56473.7</v>
      </c>
      <c r="G17" s="134">
        <v>119913.3</v>
      </c>
      <c r="H17" s="134">
        <v>131425</v>
      </c>
      <c r="I17" s="134">
        <v>143384.70000000001</v>
      </c>
      <c r="J17" s="133"/>
      <c r="K17" s="133"/>
    </row>
    <row r="18" spans="1:11" ht="24.75" customHeight="1" x14ac:dyDescent="0.3">
      <c r="A18" s="88"/>
      <c r="B18" s="97" t="s">
        <v>516</v>
      </c>
      <c r="C18" s="92" t="s">
        <v>116</v>
      </c>
      <c r="D18" s="134"/>
      <c r="E18" s="134"/>
      <c r="F18" s="134"/>
      <c r="G18" s="134"/>
      <c r="H18" s="134"/>
      <c r="I18" s="134"/>
      <c r="J18" s="133"/>
      <c r="K18" s="133"/>
    </row>
    <row r="19" spans="1:11" ht="33.75" customHeight="1" x14ac:dyDescent="0.3">
      <c r="A19" s="88"/>
      <c r="B19" s="96" t="s">
        <v>517</v>
      </c>
      <c r="C19" s="92" t="s">
        <v>117</v>
      </c>
      <c r="D19" s="134">
        <v>157675</v>
      </c>
      <c r="E19" s="134">
        <v>336897</v>
      </c>
      <c r="F19" s="134">
        <v>187433</v>
      </c>
      <c r="G19" s="134">
        <v>381033</v>
      </c>
      <c r="H19" s="134">
        <v>406562.2</v>
      </c>
      <c r="I19" s="134">
        <v>428110</v>
      </c>
      <c r="J19" s="133"/>
      <c r="K19" s="133"/>
    </row>
    <row r="20" spans="1:11" ht="24.75" customHeight="1" x14ac:dyDescent="0.3">
      <c r="A20" s="88"/>
      <c r="B20" s="96" t="s">
        <v>518</v>
      </c>
      <c r="C20" s="92" t="s">
        <v>119</v>
      </c>
      <c r="D20" s="134">
        <v>31647</v>
      </c>
      <c r="E20" s="134">
        <v>64383</v>
      </c>
      <c r="F20" s="134">
        <v>32913</v>
      </c>
      <c r="G20" s="134">
        <v>66958</v>
      </c>
      <c r="H20" s="134">
        <v>69636</v>
      </c>
      <c r="I20" s="134">
        <v>72422</v>
      </c>
    </row>
    <row r="21" spans="1:11" ht="24.75" customHeight="1" x14ac:dyDescent="0.3">
      <c r="A21" s="90">
        <v>3</v>
      </c>
      <c r="B21" s="95" t="s">
        <v>519</v>
      </c>
      <c r="C21" s="92" t="s">
        <v>120</v>
      </c>
      <c r="D21" s="135">
        <v>1731999.8184237527</v>
      </c>
      <c r="E21" s="135">
        <v>4050335.9467710066</v>
      </c>
      <c r="F21" s="135">
        <v>2167020.6295240764</v>
      </c>
      <c r="G21" s="135">
        <v>4736804.8265147768</v>
      </c>
      <c r="H21" s="135">
        <v>5320000</v>
      </c>
      <c r="I21" s="135">
        <v>5990000</v>
      </c>
    </row>
    <row r="22" spans="1:11" ht="24.75" customHeight="1" x14ac:dyDescent="0.3">
      <c r="A22" s="88"/>
      <c r="B22" s="96" t="s">
        <v>520</v>
      </c>
      <c r="C22" s="92" t="s">
        <v>121</v>
      </c>
      <c r="D22" s="134">
        <v>164663.81388247519</v>
      </c>
      <c r="E22" s="134">
        <v>450235.80831254699</v>
      </c>
      <c r="F22" s="134">
        <v>238339.45069609882</v>
      </c>
      <c r="G22" s="134">
        <v>555337.86166449497</v>
      </c>
      <c r="H22" s="134">
        <v>640000</v>
      </c>
      <c r="I22" s="134">
        <v>740000</v>
      </c>
    </row>
    <row r="23" spans="1:11" ht="24.75" customHeight="1" x14ac:dyDescent="0.3">
      <c r="A23" s="88"/>
      <c r="B23" s="96" t="s">
        <v>521</v>
      </c>
      <c r="C23" s="92" t="s">
        <v>122</v>
      </c>
      <c r="D23" s="134">
        <v>1567336.0045412774</v>
      </c>
      <c r="E23" s="134">
        <v>3600100.1384584596</v>
      </c>
      <c r="F23" s="134">
        <v>1928681.1788279775</v>
      </c>
      <c r="G23" s="134">
        <v>4181466.9648502823</v>
      </c>
      <c r="H23" s="134">
        <v>4680000</v>
      </c>
      <c r="I23" s="134">
        <v>5250000</v>
      </c>
    </row>
    <row r="24" spans="1:11" ht="24.75" customHeight="1" x14ac:dyDescent="0.3">
      <c r="A24" s="90">
        <v>4</v>
      </c>
      <c r="B24" s="95" t="s">
        <v>522</v>
      </c>
      <c r="C24" s="92" t="s">
        <v>123</v>
      </c>
      <c r="D24" s="135">
        <v>345044.17382720526</v>
      </c>
      <c r="E24" s="135">
        <v>697403.6909928493</v>
      </c>
      <c r="F24" s="135">
        <v>374847.58338464453</v>
      </c>
      <c r="G24" s="135">
        <v>761921.41290960356</v>
      </c>
      <c r="H24" s="135">
        <v>832520</v>
      </c>
      <c r="I24" s="135">
        <v>913690</v>
      </c>
    </row>
    <row r="25" spans="1:11" ht="24.75" customHeight="1" x14ac:dyDescent="0.3">
      <c r="A25" s="90"/>
      <c r="B25" s="98" t="s">
        <v>523</v>
      </c>
      <c r="C25" s="92" t="s">
        <v>124</v>
      </c>
      <c r="D25" s="134"/>
      <c r="E25" s="134"/>
      <c r="F25" s="134"/>
      <c r="G25" s="134"/>
      <c r="H25" s="134"/>
      <c r="I25" s="134"/>
    </row>
    <row r="26" spans="1:11" ht="42.6" customHeight="1" x14ac:dyDescent="0.3">
      <c r="A26" s="90"/>
      <c r="B26" s="98" t="s">
        <v>524</v>
      </c>
      <c r="C26" s="92" t="s">
        <v>126</v>
      </c>
      <c r="D26" s="134">
        <v>111.74907918968691</v>
      </c>
      <c r="E26" s="134">
        <v>228.33591528847688</v>
      </c>
      <c r="F26" s="134">
        <v>123.37959597952687</v>
      </c>
      <c r="G26" s="134">
        <v>254.58268703053591</v>
      </c>
      <c r="H26" s="134">
        <v>270</v>
      </c>
      <c r="I26" s="134">
        <v>290</v>
      </c>
    </row>
    <row r="27" spans="1:11" ht="24.75" customHeight="1" x14ac:dyDescent="0.3">
      <c r="A27" s="90"/>
      <c r="B27" s="98" t="s">
        <v>525</v>
      </c>
      <c r="C27" s="92" t="s">
        <v>127</v>
      </c>
      <c r="D27" s="134">
        <v>0</v>
      </c>
      <c r="E27" s="134">
        <v>0</v>
      </c>
      <c r="F27" s="134">
        <v>0</v>
      </c>
      <c r="G27" s="134">
        <v>0</v>
      </c>
      <c r="H27" s="134">
        <v>0</v>
      </c>
      <c r="I27" s="134">
        <v>0</v>
      </c>
    </row>
    <row r="28" spans="1:11" ht="24.75" customHeight="1" x14ac:dyDescent="0.3">
      <c r="A28" s="88"/>
      <c r="B28" s="99" t="s">
        <v>526</v>
      </c>
      <c r="C28" s="92" t="s">
        <v>128</v>
      </c>
      <c r="D28" s="134">
        <v>339849.92686076701</v>
      </c>
      <c r="E28" s="134">
        <v>686951.73740811786</v>
      </c>
      <c r="F28" s="134">
        <v>369219.00894172076</v>
      </c>
      <c r="G28" s="134">
        <v>750442.02759406646</v>
      </c>
      <c r="H28" s="134">
        <v>820000</v>
      </c>
      <c r="I28" s="134">
        <v>900000</v>
      </c>
    </row>
    <row r="29" spans="1:11" ht="42.75" customHeight="1" x14ac:dyDescent="0.3">
      <c r="A29" s="88"/>
      <c r="B29" s="99" t="s">
        <v>527</v>
      </c>
      <c r="C29" s="92" t="s">
        <v>130</v>
      </c>
      <c r="D29" s="134">
        <v>4850.7804375593514</v>
      </c>
      <c r="E29" s="134">
        <v>9755.2600589955528</v>
      </c>
      <c r="F29" s="134">
        <v>5253.0589655884114</v>
      </c>
      <c r="G29" s="134">
        <v>10714.302609171167</v>
      </c>
      <c r="H29" s="134">
        <v>11700</v>
      </c>
      <c r="I29" s="134">
        <v>12800</v>
      </c>
    </row>
    <row r="30" spans="1:11" ht="24.75" customHeight="1" x14ac:dyDescent="0.3">
      <c r="A30" s="88"/>
      <c r="B30" s="99" t="s">
        <v>528</v>
      </c>
      <c r="C30" s="92" t="s">
        <v>131</v>
      </c>
      <c r="D30" s="134">
        <v>231.71744968921587</v>
      </c>
      <c r="E30" s="134">
        <v>468.35761044747369</v>
      </c>
      <c r="F30" s="134">
        <v>252.13588135581944</v>
      </c>
      <c r="G30" s="134">
        <v>510.50001933541586</v>
      </c>
      <c r="H30" s="134">
        <v>550</v>
      </c>
      <c r="I30" s="134">
        <v>600</v>
      </c>
    </row>
    <row r="31" spans="1:11" ht="37.5" customHeight="1" x14ac:dyDescent="0.3">
      <c r="A31" s="90">
        <v>5</v>
      </c>
      <c r="B31" s="95" t="s">
        <v>529</v>
      </c>
      <c r="C31" s="92" t="s">
        <v>132</v>
      </c>
      <c r="D31" s="135">
        <v>421074.9059107881</v>
      </c>
      <c r="E31" s="135">
        <v>698384.22866410331</v>
      </c>
      <c r="F31" s="135">
        <v>261038.08875648817</v>
      </c>
      <c r="G31" s="135">
        <v>538783.60068411671</v>
      </c>
      <c r="H31" s="135">
        <v>570000</v>
      </c>
      <c r="I31" s="135">
        <v>620000</v>
      </c>
    </row>
    <row r="32" spans="1:11" ht="24.75" customHeight="1" x14ac:dyDescent="0.3">
      <c r="A32" s="88"/>
      <c r="B32" s="99" t="s">
        <v>530</v>
      </c>
      <c r="C32" s="92" t="s">
        <v>134</v>
      </c>
      <c r="D32" s="134">
        <v>421074.9059107881</v>
      </c>
      <c r="E32" s="134">
        <v>698384.22866410331</v>
      </c>
      <c r="F32" s="134">
        <v>261038.08875648817</v>
      </c>
      <c r="G32" s="134">
        <v>538783.60068411671</v>
      </c>
      <c r="H32" s="134">
        <v>570000</v>
      </c>
      <c r="I32" s="134">
        <v>620000</v>
      </c>
    </row>
    <row r="33" spans="1:9" ht="30" customHeight="1" x14ac:dyDescent="0.3">
      <c r="A33" s="90">
        <v>6</v>
      </c>
      <c r="B33" s="95" t="s">
        <v>531</v>
      </c>
      <c r="C33" s="92" t="s">
        <v>135</v>
      </c>
      <c r="D33" s="135">
        <v>277931.49407073966</v>
      </c>
      <c r="E33" s="135">
        <v>693519.97449077666</v>
      </c>
      <c r="F33" s="135">
        <v>385076.18390641257</v>
      </c>
      <c r="G33" s="135">
        <v>836284.74849891372</v>
      </c>
      <c r="H33" s="135">
        <v>917100</v>
      </c>
      <c r="I33" s="135">
        <v>1008500</v>
      </c>
    </row>
    <row r="34" spans="1:9" ht="67.5" customHeight="1" x14ac:dyDescent="0.3">
      <c r="A34" s="88"/>
      <c r="B34" s="96" t="s">
        <v>532</v>
      </c>
      <c r="C34" s="92" t="s">
        <v>136</v>
      </c>
      <c r="D34" s="134">
        <v>94283.607892963395</v>
      </c>
      <c r="E34" s="134">
        <v>197206.01075801998</v>
      </c>
      <c r="F34" s="134">
        <v>104592.21062393997</v>
      </c>
      <c r="G34" s="134">
        <v>216803.98054836949</v>
      </c>
      <c r="H34" s="134">
        <v>238000</v>
      </c>
      <c r="I34" s="134">
        <v>262000</v>
      </c>
    </row>
    <row r="35" spans="1:9" ht="26.25" customHeight="1" x14ac:dyDescent="0.3">
      <c r="A35" s="88"/>
      <c r="B35" s="96" t="s">
        <v>533</v>
      </c>
      <c r="C35" s="92" t="s">
        <v>137</v>
      </c>
      <c r="D35" s="134">
        <v>11830.41400547808</v>
      </c>
      <c r="E35" s="134">
        <v>25335.005634210258</v>
      </c>
      <c r="F35" s="134">
        <v>13695.285693748021</v>
      </c>
      <c r="G35" s="134">
        <v>28492.627780427552</v>
      </c>
      <c r="H35" s="134">
        <v>31400</v>
      </c>
      <c r="I35" s="134">
        <v>34600</v>
      </c>
    </row>
    <row r="36" spans="1:9" ht="54" customHeight="1" x14ac:dyDescent="0.3">
      <c r="A36" s="88"/>
      <c r="B36" s="96" t="s">
        <v>534</v>
      </c>
      <c r="C36" s="92" t="s">
        <v>138</v>
      </c>
      <c r="D36" s="134">
        <v>119094.11358497821</v>
      </c>
      <c r="E36" s="134">
        <v>353367.19223402196</v>
      </c>
      <c r="F36" s="134">
        <v>205904.21743111376</v>
      </c>
      <c r="G36" s="134">
        <v>458933.76515233266</v>
      </c>
      <c r="H36" s="134">
        <v>505000</v>
      </c>
      <c r="I36" s="134">
        <v>557000</v>
      </c>
    </row>
    <row r="37" spans="1:9" ht="24.75" customHeight="1" x14ac:dyDescent="0.3">
      <c r="A37" s="88"/>
      <c r="B37" s="96" t="s">
        <v>535</v>
      </c>
      <c r="C37" s="92" t="s">
        <v>139</v>
      </c>
      <c r="D37" s="134">
        <v>20425.311145339278</v>
      </c>
      <c r="E37" s="134">
        <v>43741.104301848682</v>
      </c>
      <c r="F37" s="134">
        <v>23127.334804991078</v>
      </c>
      <c r="G37" s="134">
        <v>48813.344654210297</v>
      </c>
      <c r="H37" s="134">
        <v>53500</v>
      </c>
      <c r="I37" s="134">
        <v>58900</v>
      </c>
    </row>
    <row r="38" spans="1:9" ht="31.2" x14ac:dyDescent="0.3">
      <c r="A38" s="88"/>
      <c r="B38" s="96" t="s">
        <v>536</v>
      </c>
      <c r="C38" s="92" t="s">
        <v>141</v>
      </c>
      <c r="D38" s="134">
        <v>8208.1098306430049</v>
      </c>
      <c r="E38" s="134">
        <v>17577.787954780328</v>
      </c>
      <c r="F38" s="134">
        <v>9546.1124234214294</v>
      </c>
      <c r="G38" s="134">
        <v>19713.592622052856</v>
      </c>
      <c r="H38" s="134">
        <v>21200</v>
      </c>
      <c r="I38" s="134">
        <v>23000</v>
      </c>
    </row>
    <row r="39" spans="1:9" ht="41.25" customHeight="1" x14ac:dyDescent="0.3">
      <c r="A39" s="88"/>
      <c r="B39" s="96" t="s">
        <v>537</v>
      </c>
      <c r="C39" s="92" t="s">
        <v>142</v>
      </c>
      <c r="D39" s="134">
        <v>24089.937611337678</v>
      </c>
      <c r="E39" s="134">
        <v>56292.873607895614</v>
      </c>
      <c r="F39" s="134">
        <v>28211.022929198349</v>
      </c>
      <c r="G39" s="134">
        <v>63527.437741520858</v>
      </c>
      <c r="H39" s="134">
        <v>68000</v>
      </c>
      <c r="I39" s="134">
        <v>73000</v>
      </c>
    </row>
    <row r="40" spans="1:9" ht="24.75" customHeight="1" x14ac:dyDescent="0.3">
      <c r="A40" s="90">
        <v>7</v>
      </c>
      <c r="B40" s="95" t="s">
        <v>538</v>
      </c>
      <c r="C40" s="92" t="s">
        <v>143</v>
      </c>
      <c r="D40" s="135">
        <v>275268.37114063295</v>
      </c>
      <c r="E40" s="135">
        <v>557097.18033322471</v>
      </c>
      <c r="F40" s="135">
        <v>318918.42062208691</v>
      </c>
      <c r="G40" s="135">
        <v>637529.2439095946</v>
      </c>
      <c r="H40" s="135">
        <v>699000</v>
      </c>
      <c r="I40" s="135">
        <v>770000</v>
      </c>
    </row>
    <row r="41" spans="1:9" ht="21.75" customHeight="1" x14ac:dyDescent="0.3">
      <c r="A41" s="90"/>
      <c r="B41" s="105" t="s">
        <v>539</v>
      </c>
      <c r="C41" s="92" t="s">
        <v>144</v>
      </c>
      <c r="D41" s="134">
        <v>0</v>
      </c>
      <c r="E41" s="134">
        <v>0</v>
      </c>
      <c r="F41" s="134">
        <v>0</v>
      </c>
      <c r="G41" s="134">
        <v>0</v>
      </c>
      <c r="H41" s="134">
        <v>0</v>
      </c>
      <c r="I41" s="134">
        <v>0</v>
      </c>
    </row>
    <row r="42" spans="1:9" ht="30" customHeight="1" x14ac:dyDescent="0.3">
      <c r="A42" s="88"/>
      <c r="B42" s="96" t="s">
        <v>540</v>
      </c>
      <c r="C42" s="92" t="s">
        <v>145</v>
      </c>
      <c r="D42" s="134">
        <v>80096.892730913023</v>
      </c>
      <c r="E42" s="134">
        <v>162805.68579161534</v>
      </c>
      <c r="F42" s="134">
        <v>92484.412589590764</v>
      </c>
      <c r="G42" s="134">
        <v>185280.39123230029</v>
      </c>
      <c r="H42" s="134">
        <v>203000</v>
      </c>
      <c r="I42" s="134">
        <v>225000</v>
      </c>
    </row>
    <row r="43" spans="1:9" ht="29.25" customHeight="1" x14ac:dyDescent="0.3">
      <c r="A43" s="88"/>
      <c r="B43" s="96" t="s">
        <v>541</v>
      </c>
      <c r="C43" s="92" t="s">
        <v>146</v>
      </c>
      <c r="D43" s="134">
        <v>195171.47840971992</v>
      </c>
      <c r="E43" s="134">
        <v>394291.49454160937</v>
      </c>
      <c r="F43" s="134">
        <v>226434.00803249615</v>
      </c>
      <c r="G43" s="134">
        <v>452248.85267729434</v>
      </c>
      <c r="H43" s="134">
        <v>496000</v>
      </c>
      <c r="I43" s="134">
        <v>545000</v>
      </c>
    </row>
    <row r="44" spans="1:9" x14ac:dyDescent="0.3">
      <c r="A44" s="102"/>
      <c r="B44" s="103"/>
      <c r="C44" s="104"/>
    </row>
  </sheetData>
  <mergeCells count="9">
    <mergeCell ref="A1:I1"/>
    <mergeCell ref="A2:I2"/>
    <mergeCell ref="A4:A5"/>
    <mergeCell ref="B4:B5"/>
    <mergeCell ref="C4:C5"/>
    <mergeCell ref="D4:E4"/>
    <mergeCell ref="F4:G4"/>
    <mergeCell ref="H4:H5"/>
    <mergeCell ref="I4:I5"/>
  </mergeCells>
  <pageMargins left="0.7" right="0.7" top="0.75" bottom="0.75" header="0.3" footer="0.3"/>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15"/>
  <sheetViews>
    <sheetView zoomScale="87" zoomScaleNormal="87" workbookViewId="0">
      <selection activeCell="C11" sqref="C11"/>
    </sheetView>
  </sheetViews>
  <sheetFormatPr defaultColWidth="9.109375" defaultRowHeight="18" x14ac:dyDescent="0.35"/>
  <cols>
    <col min="1" max="1" width="5" style="242" customWidth="1"/>
    <col min="2" max="2" width="5.33203125" style="189" hidden="1" customWidth="1"/>
    <col min="3" max="3" width="48.109375" style="189" customWidth="1"/>
    <col min="4" max="4" width="12.88671875" style="236" customWidth="1"/>
    <col min="5" max="5" width="12.88671875" style="236" hidden="1" customWidth="1"/>
    <col min="6" max="6" width="14" style="189" hidden="1" customWidth="1"/>
    <col min="7" max="7" width="14.33203125" style="189" hidden="1" customWidth="1"/>
    <col min="8" max="8" width="12.6640625" style="189" hidden="1" customWidth="1"/>
    <col min="9" max="10" width="13.6640625" style="189" hidden="1" customWidth="1"/>
    <col min="11" max="11" width="15.88671875" style="236" hidden="1" customWidth="1"/>
    <col min="12" max="12" width="14.6640625" style="189" hidden="1" customWidth="1"/>
    <col min="13" max="13" width="14" style="189" hidden="1" customWidth="1"/>
    <col min="14" max="14" width="13.44140625" style="189" hidden="1" customWidth="1"/>
    <col min="15" max="15" width="15.88671875" style="236" hidden="1" customWidth="1"/>
    <col min="16" max="16" width="14.6640625" style="189" hidden="1" customWidth="1"/>
    <col min="17" max="17" width="14" style="189" hidden="1" customWidth="1"/>
    <col min="18" max="18" width="15" style="189" customWidth="1"/>
    <col min="19" max="19" width="12.44140625" style="236" customWidth="1"/>
    <col min="20" max="20" width="14.6640625" style="189" hidden="1" customWidth="1"/>
    <col min="21" max="21" width="14" style="189" hidden="1" customWidth="1"/>
    <col min="22" max="23" width="13.33203125" style="189" customWidth="1"/>
    <col min="24" max="24" width="15.88671875" style="189" customWidth="1"/>
    <col min="25" max="28" width="14" style="189" customWidth="1"/>
    <col min="29" max="30" width="14" style="189" hidden="1" customWidth="1"/>
    <col min="31" max="31" width="12" style="236" customWidth="1"/>
    <col min="32" max="32" width="12.6640625" style="236" customWidth="1"/>
    <col min="33" max="33" width="12.6640625" style="236" hidden="1" customWidth="1"/>
    <col min="34" max="34" width="25.6640625" style="236" customWidth="1"/>
    <col min="35" max="35" width="19.6640625" style="189" hidden="1" customWidth="1"/>
    <col min="36" max="36" width="14.109375" style="243" hidden="1" customWidth="1"/>
    <col min="37" max="37" width="13.6640625" style="189" hidden="1" customWidth="1"/>
    <col min="38" max="39" width="17.33203125" style="189" hidden="1" customWidth="1"/>
    <col min="40" max="40" width="20.6640625" style="189" customWidth="1"/>
    <col min="41" max="218" width="9.109375" style="189"/>
    <col min="219" max="219" width="5.33203125" style="189" customWidth="1"/>
    <col min="220" max="220" width="0" style="189" hidden="1" customWidth="1"/>
    <col min="221" max="221" width="52.33203125" style="189" customWidth="1"/>
    <col min="222" max="222" width="19.33203125" style="189" customWidth="1"/>
    <col min="223" max="230" width="0" style="189" hidden="1" customWidth="1"/>
    <col min="231" max="231" width="14" style="189" customWidth="1"/>
    <col min="232" max="232" width="15.88671875" style="189" customWidth="1"/>
    <col min="233" max="233" width="14.6640625" style="189" customWidth="1"/>
    <col min="234" max="234" width="14" style="189" customWidth="1"/>
    <col min="235" max="235" width="15.88671875" style="189" customWidth="1"/>
    <col min="236" max="236" width="14.6640625" style="189" customWidth="1"/>
    <col min="237" max="237" width="14" style="189" customWidth="1"/>
    <col min="238" max="238" width="30.6640625" style="189" customWidth="1"/>
    <col min="239" max="239" width="24.33203125" style="189" customWidth="1"/>
    <col min="240" max="240" width="19.6640625" style="189" customWidth="1"/>
    <col min="241" max="241" width="14.109375" style="189" customWidth="1"/>
    <col min="242" max="242" width="13.6640625" style="189" customWidth="1"/>
    <col min="243" max="244" width="17.33203125" style="189" customWidth="1"/>
    <col min="245" max="245" width="20.6640625" style="189" customWidth="1"/>
    <col min="246" max="474" width="9.109375" style="189"/>
    <col min="475" max="475" width="5.33203125" style="189" customWidth="1"/>
    <col min="476" max="476" width="0" style="189" hidden="1" customWidth="1"/>
    <col min="477" max="477" width="52.33203125" style="189" customWidth="1"/>
    <col min="478" max="478" width="19.33203125" style="189" customWidth="1"/>
    <col min="479" max="486" width="0" style="189" hidden="1" customWidth="1"/>
    <col min="487" max="487" width="14" style="189" customWidth="1"/>
    <col min="488" max="488" width="15.88671875" style="189" customWidth="1"/>
    <col min="489" max="489" width="14.6640625" style="189" customWidth="1"/>
    <col min="490" max="490" width="14" style="189" customWidth="1"/>
    <col min="491" max="491" width="15.88671875" style="189" customWidth="1"/>
    <col min="492" max="492" width="14.6640625" style="189" customWidth="1"/>
    <col min="493" max="493" width="14" style="189" customWidth="1"/>
    <col min="494" max="494" width="30.6640625" style="189" customWidth="1"/>
    <col min="495" max="495" width="24.33203125" style="189" customWidth="1"/>
    <col min="496" max="496" width="19.6640625" style="189" customWidth="1"/>
    <col min="497" max="497" width="14.109375" style="189" customWidth="1"/>
    <col min="498" max="498" width="13.6640625" style="189" customWidth="1"/>
    <col min="499" max="500" width="17.33203125" style="189" customWidth="1"/>
    <col min="501" max="501" width="20.6640625" style="189" customWidth="1"/>
    <col min="502" max="730" width="9.109375" style="189"/>
    <col min="731" max="731" width="5.33203125" style="189" customWidth="1"/>
    <col min="732" max="732" width="0" style="189" hidden="1" customWidth="1"/>
    <col min="733" max="733" width="52.33203125" style="189" customWidth="1"/>
    <col min="734" max="734" width="19.33203125" style="189" customWidth="1"/>
    <col min="735" max="742" width="0" style="189" hidden="1" customWidth="1"/>
    <col min="743" max="743" width="14" style="189" customWidth="1"/>
    <col min="744" max="744" width="15.88671875" style="189" customWidth="1"/>
    <col min="745" max="745" width="14.6640625" style="189" customWidth="1"/>
    <col min="746" max="746" width="14" style="189" customWidth="1"/>
    <col min="747" max="747" width="15.88671875" style="189" customWidth="1"/>
    <col min="748" max="748" width="14.6640625" style="189" customWidth="1"/>
    <col min="749" max="749" width="14" style="189" customWidth="1"/>
    <col min="750" max="750" width="30.6640625" style="189" customWidth="1"/>
    <col min="751" max="751" width="24.33203125" style="189" customWidth="1"/>
    <col min="752" max="752" width="19.6640625" style="189" customWidth="1"/>
    <col min="753" max="753" width="14.109375" style="189" customWidth="1"/>
    <col min="754" max="754" width="13.6640625" style="189" customWidth="1"/>
    <col min="755" max="756" width="17.33203125" style="189" customWidth="1"/>
    <col min="757" max="757" width="20.6640625" style="189" customWidth="1"/>
    <col min="758" max="986" width="9.109375" style="189"/>
    <col min="987" max="987" width="5.33203125" style="189" customWidth="1"/>
    <col min="988" max="988" width="0" style="189" hidden="1" customWidth="1"/>
    <col min="989" max="989" width="52.33203125" style="189" customWidth="1"/>
    <col min="990" max="990" width="19.33203125" style="189" customWidth="1"/>
    <col min="991" max="998" width="0" style="189" hidden="1" customWidth="1"/>
    <col min="999" max="999" width="14" style="189" customWidth="1"/>
    <col min="1000" max="1000" width="15.88671875" style="189" customWidth="1"/>
    <col min="1001" max="1001" width="14.6640625" style="189" customWidth="1"/>
    <col min="1002" max="1002" width="14" style="189" customWidth="1"/>
    <col min="1003" max="1003" width="15.88671875" style="189" customWidth="1"/>
    <col min="1004" max="1004" width="14.6640625" style="189" customWidth="1"/>
    <col min="1005" max="1005" width="14" style="189" customWidth="1"/>
    <col min="1006" max="1006" width="30.6640625" style="189" customWidth="1"/>
    <col min="1007" max="1007" width="24.33203125" style="189" customWidth="1"/>
    <col min="1008" max="1008" width="19.6640625" style="189" customWidth="1"/>
    <col min="1009" max="1009" width="14.109375" style="189" customWidth="1"/>
    <col min="1010" max="1010" width="13.6640625" style="189" customWidth="1"/>
    <col min="1011" max="1012" width="17.33203125" style="189" customWidth="1"/>
    <col min="1013" max="1013" width="20.6640625" style="189" customWidth="1"/>
    <col min="1014" max="1242" width="9.109375" style="189"/>
    <col min="1243" max="1243" width="5.33203125" style="189" customWidth="1"/>
    <col min="1244" max="1244" width="0" style="189" hidden="1" customWidth="1"/>
    <col min="1245" max="1245" width="52.33203125" style="189" customWidth="1"/>
    <col min="1246" max="1246" width="19.33203125" style="189" customWidth="1"/>
    <col min="1247" max="1254" width="0" style="189" hidden="1" customWidth="1"/>
    <col min="1255" max="1255" width="14" style="189" customWidth="1"/>
    <col min="1256" max="1256" width="15.88671875" style="189" customWidth="1"/>
    <col min="1257" max="1257" width="14.6640625" style="189" customWidth="1"/>
    <col min="1258" max="1258" width="14" style="189" customWidth="1"/>
    <col min="1259" max="1259" width="15.88671875" style="189" customWidth="1"/>
    <col min="1260" max="1260" width="14.6640625" style="189" customWidth="1"/>
    <col min="1261" max="1261" width="14" style="189" customWidth="1"/>
    <col min="1262" max="1262" width="30.6640625" style="189" customWidth="1"/>
    <col min="1263" max="1263" width="24.33203125" style="189" customWidth="1"/>
    <col min="1264" max="1264" width="19.6640625" style="189" customWidth="1"/>
    <col min="1265" max="1265" width="14.109375" style="189" customWidth="1"/>
    <col min="1266" max="1266" width="13.6640625" style="189" customWidth="1"/>
    <col min="1267" max="1268" width="17.33203125" style="189" customWidth="1"/>
    <col min="1269" max="1269" width="20.6640625" style="189" customWidth="1"/>
    <col min="1270" max="1498" width="9.109375" style="189"/>
    <col min="1499" max="1499" width="5.33203125" style="189" customWidth="1"/>
    <col min="1500" max="1500" width="0" style="189" hidden="1" customWidth="1"/>
    <col min="1501" max="1501" width="52.33203125" style="189" customWidth="1"/>
    <col min="1502" max="1502" width="19.33203125" style="189" customWidth="1"/>
    <col min="1503" max="1510" width="0" style="189" hidden="1" customWidth="1"/>
    <col min="1511" max="1511" width="14" style="189" customWidth="1"/>
    <col min="1512" max="1512" width="15.88671875" style="189" customWidth="1"/>
    <col min="1513" max="1513" width="14.6640625" style="189" customWidth="1"/>
    <col min="1514" max="1514" width="14" style="189" customWidth="1"/>
    <col min="1515" max="1515" width="15.88671875" style="189" customWidth="1"/>
    <col min="1516" max="1516" width="14.6640625" style="189" customWidth="1"/>
    <col min="1517" max="1517" width="14" style="189" customWidth="1"/>
    <col min="1518" max="1518" width="30.6640625" style="189" customWidth="1"/>
    <col min="1519" max="1519" width="24.33203125" style="189" customWidth="1"/>
    <col min="1520" max="1520" width="19.6640625" style="189" customWidth="1"/>
    <col min="1521" max="1521" width="14.109375" style="189" customWidth="1"/>
    <col min="1522" max="1522" width="13.6640625" style="189" customWidth="1"/>
    <col min="1523" max="1524" width="17.33203125" style="189" customWidth="1"/>
    <col min="1525" max="1525" width="20.6640625" style="189" customWidth="1"/>
    <col min="1526" max="1754" width="9.109375" style="189"/>
    <col min="1755" max="1755" width="5.33203125" style="189" customWidth="1"/>
    <col min="1756" max="1756" width="0" style="189" hidden="1" customWidth="1"/>
    <col min="1757" max="1757" width="52.33203125" style="189" customWidth="1"/>
    <col min="1758" max="1758" width="19.33203125" style="189" customWidth="1"/>
    <col min="1759" max="1766" width="0" style="189" hidden="1" customWidth="1"/>
    <col min="1767" max="1767" width="14" style="189" customWidth="1"/>
    <col min="1768" max="1768" width="15.88671875" style="189" customWidth="1"/>
    <col min="1769" max="1769" width="14.6640625" style="189" customWidth="1"/>
    <col min="1770" max="1770" width="14" style="189" customWidth="1"/>
    <col min="1771" max="1771" width="15.88671875" style="189" customWidth="1"/>
    <col min="1772" max="1772" width="14.6640625" style="189" customWidth="1"/>
    <col min="1773" max="1773" width="14" style="189" customWidth="1"/>
    <col min="1774" max="1774" width="30.6640625" style="189" customWidth="1"/>
    <col min="1775" max="1775" width="24.33203125" style="189" customWidth="1"/>
    <col min="1776" max="1776" width="19.6640625" style="189" customWidth="1"/>
    <col min="1777" max="1777" width="14.109375" style="189" customWidth="1"/>
    <col min="1778" max="1778" width="13.6640625" style="189" customWidth="1"/>
    <col min="1779" max="1780" width="17.33203125" style="189" customWidth="1"/>
    <col min="1781" max="1781" width="20.6640625" style="189" customWidth="1"/>
    <col min="1782" max="2010" width="9.109375" style="189"/>
    <col min="2011" max="2011" width="5.33203125" style="189" customWidth="1"/>
    <col min="2012" max="2012" width="0" style="189" hidden="1" customWidth="1"/>
    <col min="2013" max="2013" width="52.33203125" style="189" customWidth="1"/>
    <col min="2014" max="2014" width="19.33203125" style="189" customWidth="1"/>
    <col min="2015" max="2022" width="0" style="189" hidden="1" customWidth="1"/>
    <col min="2023" max="2023" width="14" style="189" customWidth="1"/>
    <col min="2024" max="2024" width="15.88671875" style="189" customWidth="1"/>
    <col min="2025" max="2025" width="14.6640625" style="189" customWidth="1"/>
    <col min="2026" max="2026" width="14" style="189" customWidth="1"/>
    <col min="2027" max="2027" width="15.88671875" style="189" customWidth="1"/>
    <col min="2028" max="2028" width="14.6640625" style="189" customWidth="1"/>
    <col min="2029" max="2029" width="14" style="189" customWidth="1"/>
    <col min="2030" max="2030" width="30.6640625" style="189" customWidth="1"/>
    <col min="2031" max="2031" width="24.33203125" style="189" customWidth="1"/>
    <col min="2032" max="2032" width="19.6640625" style="189" customWidth="1"/>
    <col min="2033" max="2033" width="14.109375" style="189" customWidth="1"/>
    <col min="2034" max="2034" width="13.6640625" style="189" customWidth="1"/>
    <col min="2035" max="2036" width="17.33203125" style="189" customWidth="1"/>
    <col min="2037" max="2037" width="20.6640625" style="189" customWidth="1"/>
    <col min="2038" max="2266" width="9.109375" style="189"/>
    <col min="2267" max="2267" width="5.33203125" style="189" customWidth="1"/>
    <col min="2268" max="2268" width="0" style="189" hidden="1" customWidth="1"/>
    <col min="2269" max="2269" width="52.33203125" style="189" customWidth="1"/>
    <col min="2270" max="2270" width="19.33203125" style="189" customWidth="1"/>
    <col min="2271" max="2278" width="0" style="189" hidden="1" customWidth="1"/>
    <col min="2279" max="2279" width="14" style="189" customWidth="1"/>
    <col min="2280" max="2280" width="15.88671875" style="189" customWidth="1"/>
    <col min="2281" max="2281" width="14.6640625" style="189" customWidth="1"/>
    <col min="2282" max="2282" width="14" style="189" customWidth="1"/>
    <col min="2283" max="2283" width="15.88671875" style="189" customWidth="1"/>
    <col min="2284" max="2284" width="14.6640625" style="189" customWidth="1"/>
    <col min="2285" max="2285" width="14" style="189" customWidth="1"/>
    <col min="2286" max="2286" width="30.6640625" style="189" customWidth="1"/>
    <col min="2287" max="2287" width="24.33203125" style="189" customWidth="1"/>
    <col min="2288" max="2288" width="19.6640625" style="189" customWidth="1"/>
    <col min="2289" max="2289" width="14.109375" style="189" customWidth="1"/>
    <col min="2290" max="2290" width="13.6640625" style="189" customWidth="1"/>
    <col min="2291" max="2292" width="17.33203125" style="189" customWidth="1"/>
    <col min="2293" max="2293" width="20.6640625" style="189" customWidth="1"/>
    <col min="2294" max="2522" width="9.109375" style="189"/>
    <col min="2523" max="2523" width="5.33203125" style="189" customWidth="1"/>
    <col min="2524" max="2524" width="0" style="189" hidden="1" customWidth="1"/>
    <col min="2525" max="2525" width="52.33203125" style="189" customWidth="1"/>
    <col min="2526" max="2526" width="19.33203125" style="189" customWidth="1"/>
    <col min="2527" max="2534" width="0" style="189" hidden="1" customWidth="1"/>
    <col min="2535" max="2535" width="14" style="189" customWidth="1"/>
    <col min="2536" max="2536" width="15.88671875" style="189" customWidth="1"/>
    <col min="2537" max="2537" width="14.6640625" style="189" customWidth="1"/>
    <col min="2538" max="2538" width="14" style="189" customWidth="1"/>
    <col min="2539" max="2539" width="15.88671875" style="189" customWidth="1"/>
    <col min="2540" max="2540" width="14.6640625" style="189" customWidth="1"/>
    <col min="2541" max="2541" width="14" style="189" customWidth="1"/>
    <col min="2542" max="2542" width="30.6640625" style="189" customWidth="1"/>
    <col min="2543" max="2543" width="24.33203125" style="189" customWidth="1"/>
    <col min="2544" max="2544" width="19.6640625" style="189" customWidth="1"/>
    <col min="2545" max="2545" width="14.109375" style="189" customWidth="1"/>
    <col min="2546" max="2546" width="13.6640625" style="189" customWidth="1"/>
    <col min="2547" max="2548" width="17.33203125" style="189" customWidth="1"/>
    <col min="2549" max="2549" width="20.6640625" style="189" customWidth="1"/>
    <col min="2550" max="2778" width="9.109375" style="189"/>
    <col min="2779" max="2779" width="5.33203125" style="189" customWidth="1"/>
    <col min="2780" max="2780" width="0" style="189" hidden="1" customWidth="1"/>
    <col min="2781" max="2781" width="52.33203125" style="189" customWidth="1"/>
    <col min="2782" max="2782" width="19.33203125" style="189" customWidth="1"/>
    <col min="2783" max="2790" width="0" style="189" hidden="1" customWidth="1"/>
    <col min="2791" max="2791" width="14" style="189" customWidth="1"/>
    <col min="2792" max="2792" width="15.88671875" style="189" customWidth="1"/>
    <col min="2793" max="2793" width="14.6640625" style="189" customWidth="1"/>
    <col min="2794" max="2794" width="14" style="189" customWidth="1"/>
    <col min="2795" max="2795" width="15.88671875" style="189" customWidth="1"/>
    <col min="2796" max="2796" width="14.6640625" style="189" customWidth="1"/>
    <col min="2797" max="2797" width="14" style="189" customWidth="1"/>
    <col min="2798" max="2798" width="30.6640625" style="189" customWidth="1"/>
    <col min="2799" max="2799" width="24.33203125" style="189" customWidth="1"/>
    <col min="2800" max="2800" width="19.6640625" style="189" customWidth="1"/>
    <col min="2801" max="2801" width="14.109375" style="189" customWidth="1"/>
    <col min="2802" max="2802" width="13.6640625" style="189" customWidth="1"/>
    <col min="2803" max="2804" width="17.33203125" style="189" customWidth="1"/>
    <col min="2805" max="2805" width="20.6640625" style="189" customWidth="1"/>
    <col min="2806" max="3034" width="9.109375" style="189"/>
    <col min="3035" max="3035" width="5.33203125" style="189" customWidth="1"/>
    <col min="3036" max="3036" width="0" style="189" hidden="1" customWidth="1"/>
    <col min="3037" max="3037" width="52.33203125" style="189" customWidth="1"/>
    <col min="3038" max="3038" width="19.33203125" style="189" customWidth="1"/>
    <col min="3039" max="3046" width="0" style="189" hidden="1" customWidth="1"/>
    <col min="3047" max="3047" width="14" style="189" customWidth="1"/>
    <col min="3048" max="3048" width="15.88671875" style="189" customWidth="1"/>
    <col min="3049" max="3049" width="14.6640625" style="189" customWidth="1"/>
    <col min="3050" max="3050" width="14" style="189" customWidth="1"/>
    <col min="3051" max="3051" width="15.88671875" style="189" customWidth="1"/>
    <col min="3052" max="3052" width="14.6640625" style="189" customWidth="1"/>
    <col min="3053" max="3053" width="14" style="189" customWidth="1"/>
    <col min="3054" max="3054" width="30.6640625" style="189" customWidth="1"/>
    <col min="3055" max="3055" width="24.33203125" style="189" customWidth="1"/>
    <col min="3056" max="3056" width="19.6640625" style="189" customWidth="1"/>
    <col min="3057" max="3057" width="14.109375" style="189" customWidth="1"/>
    <col min="3058" max="3058" width="13.6640625" style="189" customWidth="1"/>
    <col min="3059" max="3060" width="17.33203125" style="189" customWidth="1"/>
    <col min="3061" max="3061" width="20.6640625" style="189" customWidth="1"/>
    <col min="3062" max="3290" width="9.109375" style="189"/>
    <col min="3291" max="3291" width="5.33203125" style="189" customWidth="1"/>
    <col min="3292" max="3292" width="0" style="189" hidden="1" customWidth="1"/>
    <col min="3293" max="3293" width="52.33203125" style="189" customWidth="1"/>
    <col min="3294" max="3294" width="19.33203125" style="189" customWidth="1"/>
    <col min="3295" max="3302" width="0" style="189" hidden="1" customWidth="1"/>
    <col min="3303" max="3303" width="14" style="189" customWidth="1"/>
    <col min="3304" max="3304" width="15.88671875" style="189" customWidth="1"/>
    <col min="3305" max="3305" width="14.6640625" style="189" customWidth="1"/>
    <col min="3306" max="3306" width="14" style="189" customWidth="1"/>
    <col min="3307" max="3307" width="15.88671875" style="189" customWidth="1"/>
    <col min="3308" max="3308" width="14.6640625" style="189" customWidth="1"/>
    <col min="3309" max="3309" width="14" style="189" customWidth="1"/>
    <col min="3310" max="3310" width="30.6640625" style="189" customWidth="1"/>
    <col min="3311" max="3311" width="24.33203125" style="189" customWidth="1"/>
    <col min="3312" max="3312" width="19.6640625" style="189" customWidth="1"/>
    <col min="3313" max="3313" width="14.109375" style="189" customWidth="1"/>
    <col min="3314" max="3314" width="13.6640625" style="189" customWidth="1"/>
    <col min="3315" max="3316" width="17.33203125" style="189" customWidth="1"/>
    <col min="3317" max="3317" width="20.6640625" style="189" customWidth="1"/>
    <col min="3318" max="3546" width="9.109375" style="189"/>
    <col min="3547" max="3547" width="5.33203125" style="189" customWidth="1"/>
    <col min="3548" max="3548" width="0" style="189" hidden="1" customWidth="1"/>
    <col min="3549" max="3549" width="52.33203125" style="189" customWidth="1"/>
    <col min="3550" max="3550" width="19.33203125" style="189" customWidth="1"/>
    <col min="3551" max="3558" width="0" style="189" hidden="1" customWidth="1"/>
    <col min="3559" max="3559" width="14" style="189" customWidth="1"/>
    <col min="3560" max="3560" width="15.88671875" style="189" customWidth="1"/>
    <col min="3561" max="3561" width="14.6640625" style="189" customWidth="1"/>
    <col min="3562" max="3562" width="14" style="189" customWidth="1"/>
    <col min="3563" max="3563" width="15.88671875" style="189" customWidth="1"/>
    <col min="3564" max="3564" width="14.6640625" style="189" customWidth="1"/>
    <col min="3565" max="3565" width="14" style="189" customWidth="1"/>
    <col min="3566" max="3566" width="30.6640625" style="189" customWidth="1"/>
    <col min="3567" max="3567" width="24.33203125" style="189" customWidth="1"/>
    <col min="3568" max="3568" width="19.6640625" style="189" customWidth="1"/>
    <col min="3569" max="3569" width="14.109375" style="189" customWidth="1"/>
    <col min="3570" max="3570" width="13.6640625" style="189" customWidth="1"/>
    <col min="3571" max="3572" width="17.33203125" style="189" customWidth="1"/>
    <col min="3573" max="3573" width="20.6640625" style="189" customWidth="1"/>
    <col min="3574" max="3802" width="9.109375" style="189"/>
    <col min="3803" max="3803" width="5.33203125" style="189" customWidth="1"/>
    <col min="3804" max="3804" width="0" style="189" hidden="1" customWidth="1"/>
    <col min="3805" max="3805" width="52.33203125" style="189" customWidth="1"/>
    <col min="3806" max="3806" width="19.33203125" style="189" customWidth="1"/>
    <col min="3807" max="3814" width="0" style="189" hidden="1" customWidth="1"/>
    <col min="3815" max="3815" width="14" style="189" customWidth="1"/>
    <col min="3816" max="3816" width="15.88671875" style="189" customWidth="1"/>
    <col min="3817" max="3817" width="14.6640625" style="189" customWidth="1"/>
    <col min="3818" max="3818" width="14" style="189" customWidth="1"/>
    <col min="3819" max="3819" width="15.88671875" style="189" customWidth="1"/>
    <col min="3820" max="3820" width="14.6640625" style="189" customWidth="1"/>
    <col min="3821" max="3821" width="14" style="189" customWidth="1"/>
    <col min="3822" max="3822" width="30.6640625" style="189" customWidth="1"/>
    <col min="3823" max="3823" width="24.33203125" style="189" customWidth="1"/>
    <col min="3824" max="3824" width="19.6640625" style="189" customWidth="1"/>
    <col min="3825" max="3825" width="14.109375" style="189" customWidth="1"/>
    <col min="3826" max="3826" width="13.6640625" style="189" customWidth="1"/>
    <col min="3827" max="3828" width="17.33203125" style="189" customWidth="1"/>
    <col min="3829" max="3829" width="20.6640625" style="189" customWidth="1"/>
    <col min="3830" max="4058" width="9.109375" style="189"/>
    <col min="4059" max="4059" width="5.33203125" style="189" customWidth="1"/>
    <col min="4060" max="4060" width="0" style="189" hidden="1" customWidth="1"/>
    <col min="4061" max="4061" width="52.33203125" style="189" customWidth="1"/>
    <col min="4062" max="4062" width="19.33203125" style="189" customWidth="1"/>
    <col min="4063" max="4070" width="0" style="189" hidden="1" customWidth="1"/>
    <col min="4071" max="4071" width="14" style="189" customWidth="1"/>
    <col min="4072" max="4072" width="15.88671875" style="189" customWidth="1"/>
    <col min="4073" max="4073" width="14.6640625" style="189" customWidth="1"/>
    <col min="4074" max="4074" width="14" style="189" customWidth="1"/>
    <col min="4075" max="4075" width="15.88671875" style="189" customWidth="1"/>
    <col min="4076" max="4076" width="14.6640625" style="189" customWidth="1"/>
    <col min="4077" max="4077" width="14" style="189" customWidth="1"/>
    <col min="4078" max="4078" width="30.6640625" style="189" customWidth="1"/>
    <col min="4079" max="4079" width="24.33203125" style="189" customWidth="1"/>
    <col min="4080" max="4080" width="19.6640625" style="189" customWidth="1"/>
    <col min="4081" max="4081" width="14.109375" style="189" customWidth="1"/>
    <col min="4082" max="4082" width="13.6640625" style="189" customWidth="1"/>
    <col min="4083" max="4084" width="17.33203125" style="189" customWidth="1"/>
    <col min="4085" max="4085" width="20.6640625" style="189" customWidth="1"/>
    <col min="4086" max="4314" width="9.109375" style="189"/>
    <col min="4315" max="4315" width="5.33203125" style="189" customWidth="1"/>
    <col min="4316" max="4316" width="0" style="189" hidden="1" customWidth="1"/>
    <col min="4317" max="4317" width="52.33203125" style="189" customWidth="1"/>
    <col min="4318" max="4318" width="19.33203125" style="189" customWidth="1"/>
    <col min="4319" max="4326" width="0" style="189" hidden="1" customWidth="1"/>
    <col min="4327" max="4327" width="14" style="189" customWidth="1"/>
    <col min="4328" max="4328" width="15.88671875" style="189" customWidth="1"/>
    <col min="4329" max="4329" width="14.6640625" style="189" customWidth="1"/>
    <col min="4330" max="4330" width="14" style="189" customWidth="1"/>
    <col min="4331" max="4331" width="15.88671875" style="189" customWidth="1"/>
    <col min="4332" max="4332" width="14.6640625" style="189" customWidth="1"/>
    <col min="4333" max="4333" width="14" style="189" customWidth="1"/>
    <col min="4334" max="4334" width="30.6640625" style="189" customWidth="1"/>
    <col min="4335" max="4335" width="24.33203125" style="189" customWidth="1"/>
    <col min="4336" max="4336" width="19.6640625" style="189" customWidth="1"/>
    <col min="4337" max="4337" width="14.109375" style="189" customWidth="1"/>
    <col min="4338" max="4338" width="13.6640625" style="189" customWidth="1"/>
    <col min="4339" max="4340" width="17.33203125" style="189" customWidth="1"/>
    <col min="4341" max="4341" width="20.6640625" style="189" customWidth="1"/>
    <col min="4342" max="4570" width="9.109375" style="189"/>
    <col min="4571" max="4571" width="5.33203125" style="189" customWidth="1"/>
    <col min="4572" max="4572" width="0" style="189" hidden="1" customWidth="1"/>
    <col min="4573" max="4573" width="52.33203125" style="189" customWidth="1"/>
    <col min="4574" max="4574" width="19.33203125" style="189" customWidth="1"/>
    <col min="4575" max="4582" width="0" style="189" hidden="1" customWidth="1"/>
    <col min="4583" max="4583" width="14" style="189" customWidth="1"/>
    <col min="4584" max="4584" width="15.88671875" style="189" customWidth="1"/>
    <col min="4585" max="4585" width="14.6640625" style="189" customWidth="1"/>
    <col min="4586" max="4586" width="14" style="189" customWidth="1"/>
    <col min="4587" max="4587" width="15.88671875" style="189" customWidth="1"/>
    <col min="4588" max="4588" width="14.6640625" style="189" customWidth="1"/>
    <col min="4589" max="4589" width="14" style="189" customWidth="1"/>
    <col min="4590" max="4590" width="30.6640625" style="189" customWidth="1"/>
    <col min="4591" max="4591" width="24.33203125" style="189" customWidth="1"/>
    <col min="4592" max="4592" width="19.6640625" style="189" customWidth="1"/>
    <col min="4593" max="4593" width="14.109375" style="189" customWidth="1"/>
    <col min="4594" max="4594" width="13.6640625" style="189" customWidth="1"/>
    <col min="4595" max="4596" width="17.33203125" style="189" customWidth="1"/>
    <col min="4597" max="4597" width="20.6640625" style="189" customWidth="1"/>
    <col min="4598" max="4826" width="9.109375" style="189"/>
    <col min="4827" max="4827" width="5.33203125" style="189" customWidth="1"/>
    <col min="4828" max="4828" width="0" style="189" hidden="1" customWidth="1"/>
    <col min="4829" max="4829" width="52.33203125" style="189" customWidth="1"/>
    <col min="4830" max="4830" width="19.33203125" style="189" customWidth="1"/>
    <col min="4831" max="4838" width="0" style="189" hidden="1" customWidth="1"/>
    <col min="4839" max="4839" width="14" style="189" customWidth="1"/>
    <col min="4840" max="4840" width="15.88671875" style="189" customWidth="1"/>
    <col min="4841" max="4841" width="14.6640625" style="189" customWidth="1"/>
    <col min="4842" max="4842" width="14" style="189" customWidth="1"/>
    <col min="4843" max="4843" width="15.88671875" style="189" customWidth="1"/>
    <col min="4844" max="4844" width="14.6640625" style="189" customWidth="1"/>
    <col min="4845" max="4845" width="14" style="189" customWidth="1"/>
    <col min="4846" max="4846" width="30.6640625" style="189" customWidth="1"/>
    <col min="4847" max="4847" width="24.33203125" style="189" customWidth="1"/>
    <col min="4848" max="4848" width="19.6640625" style="189" customWidth="1"/>
    <col min="4849" max="4849" width="14.109375" style="189" customWidth="1"/>
    <col min="4850" max="4850" width="13.6640625" style="189" customWidth="1"/>
    <col min="4851" max="4852" width="17.33203125" style="189" customWidth="1"/>
    <col min="4853" max="4853" width="20.6640625" style="189" customWidth="1"/>
    <col min="4854" max="5082" width="9.109375" style="189"/>
    <col min="5083" max="5083" width="5.33203125" style="189" customWidth="1"/>
    <col min="5084" max="5084" width="0" style="189" hidden="1" customWidth="1"/>
    <col min="5085" max="5085" width="52.33203125" style="189" customWidth="1"/>
    <col min="5086" max="5086" width="19.33203125" style="189" customWidth="1"/>
    <col min="5087" max="5094" width="0" style="189" hidden="1" customWidth="1"/>
    <col min="5095" max="5095" width="14" style="189" customWidth="1"/>
    <col min="5096" max="5096" width="15.88671875" style="189" customWidth="1"/>
    <col min="5097" max="5097" width="14.6640625" style="189" customWidth="1"/>
    <col min="5098" max="5098" width="14" style="189" customWidth="1"/>
    <col min="5099" max="5099" width="15.88671875" style="189" customWidth="1"/>
    <col min="5100" max="5100" width="14.6640625" style="189" customWidth="1"/>
    <col min="5101" max="5101" width="14" style="189" customWidth="1"/>
    <col min="5102" max="5102" width="30.6640625" style="189" customWidth="1"/>
    <col min="5103" max="5103" width="24.33203125" style="189" customWidth="1"/>
    <col min="5104" max="5104" width="19.6640625" style="189" customWidth="1"/>
    <col min="5105" max="5105" width="14.109375" style="189" customWidth="1"/>
    <col min="5106" max="5106" width="13.6640625" style="189" customWidth="1"/>
    <col min="5107" max="5108" width="17.33203125" style="189" customWidth="1"/>
    <col min="5109" max="5109" width="20.6640625" style="189" customWidth="1"/>
    <col min="5110" max="5338" width="9.109375" style="189"/>
    <col min="5339" max="5339" width="5.33203125" style="189" customWidth="1"/>
    <col min="5340" max="5340" width="0" style="189" hidden="1" customWidth="1"/>
    <col min="5341" max="5341" width="52.33203125" style="189" customWidth="1"/>
    <col min="5342" max="5342" width="19.33203125" style="189" customWidth="1"/>
    <col min="5343" max="5350" width="0" style="189" hidden="1" customWidth="1"/>
    <col min="5351" max="5351" width="14" style="189" customWidth="1"/>
    <col min="5352" max="5352" width="15.88671875" style="189" customWidth="1"/>
    <col min="5353" max="5353" width="14.6640625" style="189" customWidth="1"/>
    <col min="5354" max="5354" width="14" style="189" customWidth="1"/>
    <col min="5355" max="5355" width="15.88671875" style="189" customWidth="1"/>
    <col min="5356" max="5356" width="14.6640625" style="189" customWidth="1"/>
    <col min="5357" max="5357" width="14" style="189" customWidth="1"/>
    <col min="5358" max="5358" width="30.6640625" style="189" customWidth="1"/>
    <col min="5359" max="5359" width="24.33203125" style="189" customWidth="1"/>
    <col min="5360" max="5360" width="19.6640625" style="189" customWidth="1"/>
    <col min="5361" max="5361" width="14.109375" style="189" customWidth="1"/>
    <col min="5362" max="5362" width="13.6640625" style="189" customWidth="1"/>
    <col min="5363" max="5364" width="17.33203125" style="189" customWidth="1"/>
    <col min="5365" max="5365" width="20.6640625" style="189" customWidth="1"/>
    <col min="5366" max="5594" width="9.109375" style="189"/>
    <col min="5595" max="5595" width="5.33203125" style="189" customWidth="1"/>
    <col min="5596" max="5596" width="0" style="189" hidden="1" customWidth="1"/>
    <col min="5597" max="5597" width="52.33203125" style="189" customWidth="1"/>
    <col min="5598" max="5598" width="19.33203125" style="189" customWidth="1"/>
    <col min="5599" max="5606" width="0" style="189" hidden="1" customWidth="1"/>
    <col min="5607" max="5607" width="14" style="189" customWidth="1"/>
    <col min="5608" max="5608" width="15.88671875" style="189" customWidth="1"/>
    <col min="5609" max="5609" width="14.6640625" style="189" customWidth="1"/>
    <col min="5610" max="5610" width="14" style="189" customWidth="1"/>
    <col min="5611" max="5611" width="15.88671875" style="189" customWidth="1"/>
    <col min="5612" max="5612" width="14.6640625" style="189" customWidth="1"/>
    <col min="5613" max="5613" width="14" style="189" customWidth="1"/>
    <col min="5614" max="5614" width="30.6640625" style="189" customWidth="1"/>
    <col min="5615" max="5615" width="24.33203125" style="189" customWidth="1"/>
    <col min="5616" max="5616" width="19.6640625" style="189" customWidth="1"/>
    <col min="5617" max="5617" width="14.109375" style="189" customWidth="1"/>
    <col min="5618" max="5618" width="13.6640625" style="189" customWidth="1"/>
    <col min="5619" max="5620" width="17.33203125" style="189" customWidth="1"/>
    <col min="5621" max="5621" width="20.6640625" style="189" customWidth="1"/>
    <col min="5622" max="5850" width="9.109375" style="189"/>
    <col min="5851" max="5851" width="5.33203125" style="189" customWidth="1"/>
    <col min="5852" max="5852" width="0" style="189" hidden="1" customWidth="1"/>
    <col min="5853" max="5853" width="52.33203125" style="189" customWidth="1"/>
    <col min="5854" max="5854" width="19.33203125" style="189" customWidth="1"/>
    <col min="5855" max="5862" width="0" style="189" hidden="1" customWidth="1"/>
    <col min="5863" max="5863" width="14" style="189" customWidth="1"/>
    <col min="5864" max="5864" width="15.88671875" style="189" customWidth="1"/>
    <col min="5865" max="5865" width="14.6640625" style="189" customWidth="1"/>
    <col min="5866" max="5866" width="14" style="189" customWidth="1"/>
    <col min="5867" max="5867" width="15.88671875" style="189" customWidth="1"/>
    <col min="5868" max="5868" width="14.6640625" style="189" customWidth="1"/>
    <col min="5869" max="5869" width="14" style="189" customWidth="1"/>
    <col min="5870" max="5870" width="30.6640625" style="189" customWidth="1"/>
    <col min="5871" max="5871" width="24.33203125" style="189" customWidth="1"/>
    <col min="5872" max="5872" width="19.6640625" style="189" customWidth="1"/>
    <col min="5873" max="5873" width="14.109375" style="189" customWidth="1"/>
    <col min="5874" max="5874" width="13.6640625" style="189" customWidth="1"/>
    <col min="5875" max="5876" width="17.33203125" style="189" customWidth="1"/>
    <col min="5877" max="5877" width="20.6640625" style="189" customWidth="1"/>
    <col min="5878" max="6106" width="9.109375" style="189"/>
    <col min="6107" max="6107" width="5.33203125" style="189" customWidth="1"/>
    <col min="6108" max="6108" width="0" style="189" hidden="1" customWidth="1"/>
    <col min="6109" max="6109" width="52.33203125" style="189" customWidth="1"/>
    <col min="6110" max="6110" width="19.33203125" style="189" customWidth="1"/>
    <col min="6111" max="6118" width="0" style="189" hidden="1" customWidth="1"/>
    <col min="6119" max="6119" width="14" style="189" customWidth="1"/>
    <col min="6120" max="6120" width="15.88671875" style="189" customWidth="1"/>
    <col min="6121" max="6121" width="14.6640625" style="189" customWidth="1"/>
    <col min="6122" max="6122" width="14" style="189" customWidth="1"/>
    <col min="6123" max="6123" width="15.88671875" style="189" customWidth="1"/>
    <col min="6124" max="6124" width="14.6640625" style="189" customWidth="1"/>
    <col min="6125" max="6125" width="14" style="189" customWidth="1"/>
    <col min="6126" max="6126" width="30.6640625" style="189" customWidth="1"/>
    <col min="6127" max="6127" width="24.33203125" style="189" customWidth="1"/>
    <col min="6128" max="6128" width="19.6640625" style="189" customWidth="1"/>
    <col min="6129" max="6129" width="14.109375" style="189" customWidth="1"/>
    <col min="6130" max="6130" width="13.6640625" style="189" customWidth="1"/>
    <col min="6131" max="6132" width="17.33203125" style="189" customWidth="1"/>
    <col min="6133" max="6133" width="20.6640625" style="189" customWidth="1"/>
    <col min="6134" max="6362" width="9.109375" style="189"/>
    <col min="6363" max="6363" width="5.33203125" style="189" customWidth="1"/>
    <col min="6364" max="6364" width="0" style="189" hidden="1" customWidth="1"/>
    <col min="6365" max="6365" width="52.33203125" style="189" customWidth="1"/>
    <col min="6366" max="6366" width="19.33203125" style="189" customWidth="1"/>
    <col min="6367" max="6374" width="0" style="189" hidden="1" customWidth="1"/>
    <col min="6375" max="6375" width="14" style="189" customWidth="1"/>
    <col min="6376" max="6376" width="15.88671875" style="189" customWidth="1"/>
    <col min="6377" max="6377" width="14.6640625" style="189" customWidth="1"/>
    <col min="6378" max="6378" width="14" style="189" customWidth="1"/>
    <col min="6379" max="6379" width="15.88671875" style="189" customWidth="1"/>
    <col min="6380" max="6380" width="14.6640625" style="189" customWidth="1"/>
    <col min="6381" max="6381" width="14" style="189" customWidth="1"/>
    <col min="6382" max="6382" width="30.6640625" style="189" customWidth="1"/>
    <col min="6383" max="6383" width="24.33203125" style="189" customWidth="1"/>
    <col min="6384" max="6384" width="19.6640625" style="189" customWidth="1"/>
    <col min="6385" max="6385" width="14.109375" style="189" customWidth="1"/>
    <col min="6386" max="6386" width="13.6640625" style="189" customWidth="1"/>
    <col min="6387" max="6388" width="17.33203125" style="189" customWidth="1"/>
    <col min="6389" max="6389" width="20.6640625" style="189" customWidth="1"/>
    <col min="6390" max="6618" width="9.109375" style="189"/>
    <col min="6619" max="6619" width="5.33203125" style="189" customWidth="1"/>
    <col min="6620" max="6620" width="0" style="189" hidden="1" customWidth="1"/>
    <col min="6621" max="6621" width="52.33203125" style="189" customWidth="1"/>
    <col min="6622" max="6622" width="19.33203125" style="189" customWidth="1"/>
    <col min="6623" max="6630" width="0" style="189" hidden="1" customWidth="1"/>
    <col min="6631" max="6631" width="14" style="189" customWidth="1"/>
    <col min="6632" max="6632" width="15.88671875" style="189" customWidth="1"/>
    <col min="6633" max="6633" width="14.6640625" style="189" customWidth="1"/>
    <col min="6634" max="6634" width="14" style="189" customWidth="1"/>
    <col min="6635" max="6635" width="15.88671875" style="189" customWidth="1"/>
    <col min="6636" max="6636" width="14.6640625" style="189" customWidth="1"/>
    <col min="6637" max="6637" width="14" style="189" customWidth="1"/>
    <col min="6638" max="6638" width="30.6640625" style="189" customWidth="1"/>
    <col min="6639" max="6639" width="24.33203125" style="189" customWidth="1"/>
    <col min="6640" max="6640" width="19.6640625" style="189" customWidth="1"/>
    <col min="6641" max="6641" width="14.109375" style="189" customWidth="1"/>
    <col min="6642" max="6642" width="13.6640625" style="189" customWidth="1"/>
    <col min="6643" max="6644" width="17.33203125" style="189" customWidth="1"/>
    <col min="6645" max="6645" width="20.6640625" style="189" customWidth="1"/>
    <col min="6646" max="6874" width="9.109375" style="189"/>
    <col min="6875" max="6875" width="5.33203125" style="189" customWidth="1"/>
    <col min="6876" max="6876" width="0" style="189" hidden="1" customWidth="1"/>
    <col min="6877" max="6877" width="52.33203125" style="189" customWidth="1"/>
    <col min="6878" max="6878" width="19.33203125" style="189" customWidth="1"/>
    <col min="6879" max="6886" width="0" style="189" hidden="1" customWidth="1"/>
    <col min="6887" max="6887" width="14" style="189" customWidth="1"/>
    <col min="6888" max="6888" width="15.88671875" style="189" customWidth="1"/>
    <col min="6889" max="6889" width="14.6640625" style="189" customWidth="1"/>
    <col min="6890" max="6890" width="14" style="189" customWidth="1"/>
    <col min="6891" max="6891" width="15.88671875" style="189" customWidth="1"/>
    <col min="6892" max="6892" width="14.6640625" style="189" customWidth="1"/>
    <col min="6893" max="6893" width="14" style="189" customWidth="1"/>
    <col min="6894" max="6894" width="30.6640625" style="189" customWidth="1"/>
    <col min="6895" max="6895" width="24.33203125" style="189" customWidth="1"/>
    <col min="6896" max="6896" width="19.6640625" style="189" customWidth="1"/>
    <col min="6897" max="6897" width="14.109375" style="189" customWidth="1"/>
    <col min="6898" max="6898" width="13.6640625" style="189" customWidth="1"/>
    <col min="6899" max="6900" width="17.33203125" style="189" customWidth="1"/>
    <col min="6901" max="6901" width="20.6640625" style="189" customWidth="1"/>
    <col min="6902" max="7130" width="9.109375" style="189"/>
    <col min="7131" max="7131" width="5.33203125" style="189" customWidth="1"/>
    <col min="7132" max="7132" width="0" style="189" hidden="1" customWidth="1"/>
    <col min="7133" max="7133" width="52.33203125" style="189" customWidth="1"/>
    <col min="7134" max="7134" width="19.33203125" style="189" customWidth="1"/>
    <col min="7135" max="7142" width="0" style="189" hidden="1" customWidth="1"/>
    <col min="7143" max="7143" width="14" style="189" customWidth="1"/>
    <col min="7144" max="7144" width="15.88671875" style="189" customWidth="1"/>
    <col min="7145" max="7145" width="14.6640625" style="189" customWidth="1"/>
    <col min="7146" max="7146" width="14" style="189" customWidth="1"/>
    <col min="7147" max="7147" width="15.88671875" style="189" customWidth="1"/>
    <col min="7148" max="7148" width="14.6640625" style="189" customWidth="1"/>
    <col min="7149" max="7149" width="14" style="189" customWidth="1"/>
    <col min="7150" max="7150" width="30.6640625" style="189" customWidth="1"/>
    <col min="7151" max="7151" width="24.33203125" style="189" customWidth="1"/>
    <col min="7152" max="7152" width="19.6640625" style="189" customWidth="1"/>
    <col min="7153" max="7153" width="14.109375" style="189" customWidth="1"/>
    <col min="7154" max="7154" width="13.6640625" style="189" customWidth="1"/>
    <col min="7155" max="7156" width="17.33203125" style="189" customWidth="1"/>
    <col min="7157" max="7157" width="20.6640625" style="189" customWidth="1"/>
    <col min="7158" max="7386" width="9.109375" style="189"/>
    <col min="7387" max="7387" width="5.33203125" style="189" customWidth="1"/>
    <col min="7388" max="7388" width="0" style="189" hidden="1" customWidth="1"/>
    <col min="7389" max="7389" width="52.33203125" style="189" customWidth="1"/>
    <col min="7390" max="7390" width="19.33203125" style="189" customWidth="1"/>
    <col min="7391" max="7398" width="0" style="189" hidden="1" customWidth="1"/>
    <col min="7399" max="7399" width="14" style="189" customWidth="1"/>
    <col min="7400" max="7400" width="15.88671875" style="189" customWidth="1"/>
    <col min="7401" max="7401" width="14.6640625" style="189" customWidth="1"/>
    <col min="7402" max="7402" width="14" style="189" customWidth="1"/>
    <col min="7403" max="7403" width="15.88671875" style="189" customWidth="1"/>
    <col min="7404" max="7404" width="14.6640625" style="189" customWidth="1"/>
    <col min="7405" max="7405" width="14" style="189" customWidth="1"/>
    <col min="7406" max="7406" width="30.6640625" style="189" customWidth="1"/>
    <col min="7407" max="7407" width="24.33203125" style="189" customWidth="1"/>
    <col min="7408" max="7408" width="19.6640625" style="189" customWidth="1"/>
    <col min="7409" max="7409" width="14.109375" style="189" customWidth="1"/>
    <col min="7410" max="7410" width="13.6640625" style="189" customWidth="1"/>
    <col min="7411" max="7412" width="17.33203125" style="189" customWidth="1"/>
    <col min="7413" max="7413" width="20.6640625" style="189" customWidth="1"/>
    <col min="7414" max="7642" width="9.109375" style="189"/>
    <col min="7643" max="7643" width="5.33203125" style="189" customWidth="1"/>
    <col min="7644" max="7644" width="0" style="189" hidden="1" customWidth="1"/>
    <col min="7645" max="7645" width="52.33203125" style="189" customWidth="1"/>
    <col min="7646" max="7646" width="19.33203125" style="189" customWidth="1"/>
    <col min="7647" max="7654" width="0" style="189" hidden="1" customWidth="1"/>
    <col min="7655" max="7655" width="14" style="189" customWidth="1"/>
    <col min="7656" max="7656" width="15.88671875" style="189" customWidth="1"/>
    <col min="7657" max="7657" width="14.6640625" style="189" customWidth="1"/>
    <col min="7658" max="7658" width="14" style="189" customWidth="1"/>
    <col min="7659" max="7659" width="15.88671875" style="189" customWidth="1"/>
    <col min="7660" max="7660" width="14.6640625" style="189" customWidth="1"/>
    <col min="7661" max="7661" width="14" style="189" customWidth="1"/>
    <col min="7662" max="7662" width="30.6640625" style="189" customWidth="1"/>
    <col min="7663" max="7663" width="24.33203125" style="189" customWidth="1"/>
    <col min="7664" max="7664" width="19.6640625" style="189" customWidth="1"/>
    <col min="7665" max="7665" width="14.109375" style="189" customWidth="1"/>
    <col min="7666" max="7666" width="13.6640625" style="189" customWidth="1"/>
    <col min="7667" max="7668" width="17.33203125" style="189" customWidth="1"/>
    <col min="7669" max="7669" width="20.6640625" style="189" customWidth="1"/>
    <col min="7670" max="7898" width="9.109375" style="189"/>
    <col min="7899" max="7899" width="5.33203125" style="189" customWidth="1"/>
    <col min="7900" max="7900" width="0" style="189" hidden="1" customWidth="1"/>
    <col min="7901" max="7901" width="52.33203125" style="189" customWidth="1"/>
    <col min="7902" max="7902" width="19.33203125" style="189" customWidth="1"/>
    <col min="7903" max="7910" width="0" style="189" hidden="1" customWidth="1"/>
    <col min="7911" max="7911" width="14" style="189" customWidth="1"/>
    <col min="7912" max="7912" width="15.88671875" style="189" customWidth="1"/>
    <col min="7913" max="7913" width="14.6640625" style="189" customWidth="1"/>
    <col min="7914" max="7914" width="14" style="189" customWidth="1"/>
    <col min="7915" max="7915" width="15.88671875" style="189" customWidth="1"/>
    <col min="7916" max="7916" width="14.6640625" style="189" customWidth="1"/>
    <col min="7917" max="7917" width="14" style="189" customWidth="1"/>
    <col min="7918" max="7918" width="30.6640625" style="189" customWidth="1"/>
    <col min="7919" max="7919" width="24.33203125" style="189" customWidth="1"/>
    <col min="7920" max="7920" width="19.6640625" style="189" customWidth="1"/>
    <col min="7921" max="7921" width="14.109375" style="189" customWidth="1"/>
    <col min="7922" max="7922" width="13.6640625" style="189" customWidth="1"/>
    <col min="7923" max="7924" width="17.33203125" style="189" customWidth="1"/>
    <col min="7925" max="7925" width="20.6640625" style="189" customWidth="1"/>
    <col min="7926" max="8154" width="9.109375" style="189"/>
    <col min="8155" max="8155" width="5.33203125" style="189" customWidth="1"/>
    <col min="8156" max="8156" width="0" style="189" hidden="1" customWidth="1"/>
    <col min="8157" max="8157" width="52.33203125" style="189" customWidth="1"/>
    <col min="8158" max="8158" width="19.33203125" style="189" customWidth="1"/>
    <col min="8159" max="8166" width="0" style="189" hidden="1" customWidth="1"/>
    <col min="8167" max="8167" width="14" style="189" customWidth="1"/>
    <col min="8168" max="8168" width="15.88671875" style="189" customWidth="1"/>
    <col min="8169" max="8169" width="14.6640625" style="189" customWidth="1"/>
    <col min="8170" max="8170" width="14" style="189" customWidth="1"/>
    <col min="8171" max="8171" width="15.88671875" style="189" customWidth="1"/>
    <col min="8172" max="8172" width="14.6640625" style="189" customWidth="1"/>
    <col min="8173" max="8173" width="14" style="189" customWidth="1"/>
    <col min="8174" max="8174" width="30.6640625" style="189" customWidth="1"/>
    <col min="8175" max="8175" width="24.33203125" style="189" customWidth="1"/>
    <col min="8176" max="8176" width="19.6640625" style="189" customWidth="1"/>
    <col min="8177" max="8177" width="14.109375" style="189" customWidth="1"/>
    <col min="8178" max="8178" width="13.6640625" style="189" customWidth="1"/>
    <col min="8179" max="8180" width="17.33203125" style="189" customWidth="1"/>
    <col min="8181" max="8181" width="20.6640625" style="189" customWidth="1"/>
    <col min="8182" max="8410" width="9.109375" style="189"/>
    <col min="8411" max="8411" width="5.33203125" style="189" customWidth="1"/>
    <col min="8412" max="8412" width="0" style="189" hidden="1" customWidth="1"/>
    <col min="8413" max="8413" width="52.33203125" style="189" customWidth="1"/>
    <col min="8414" max="8414" width="19.33203125" style="189" customWidth="1"/>
    <col min="8415" max="8422" width="0" style="189" hidden="1" customWidth="1"/>
    <col min="8423" max="8423" width="14" style="189" customWidth="1"/>
    <col min="8424" max="8424" width="15.88671875" style="189" customWidth="1"/>
    <col min="8425" max="8425" width="14.6640625" style="189" customWidth="1"/>
    <col min="8426" max="8426" width="14" style="189" customWidth="1"/>
    <col min="8427" max="8427" width="15.88671875" style="189" customWidth="1"/>
    <col min="8428" max="8428" width="14.6640625" style="189" customWidth="1"/>
    <col min="8429" max="8429" width="14" style="189" customWidth="1"/>
    <col min="8430" max="8430" width="30.6640625" style="189" customWidth="1"/>
    <col min="8431" max="8431" width="24.33203125" style="189" customWidth="1"/>
    <col min="8432" max="8432" width="19.6640625" style="189" customWidth="1"/>
    <col min="8433" max="8433" width="14.109375" style="189" customWidth="1"/>
    <col min="8434" max="8434" width="13.6640625" style="189" customWidth="1"/>
    <col min="8435" max="8436" width="17.33203125" style="189" customWidth="1"/>
    <col min="8437" max="8437" width="20.6640625" style="189" customWidth="1"/>
    <col min="8438" max="8666" width="9.109375" style="189"/>
    <col min="8667" max="8667" width="5.33203125" style="189" customWidth="1"/>
    <col min="8668" max="8668" width="0" style="189" hidden="1" customWidth="1"/>
    <col min="8669" max="8669" width="52.33203125" style="189" customWidth="1"/>
    <col min="8670" max="8670" width="19.33203125" style="189" customWidth="1"/>
    <col min="8671" max="8678" width="0" style="189" hidden="1" customWidth="1"/>
    <col min="8679" max="8679" width="14" style="189" customWidth="1"/>
    <col min="8680" max="8680" width="15.88671875" style="189" customWidth="1"/>
    <col min="8681" max="8681" width="14.6640625" style="189" customWidth="1"/>
    <col min="8682" max="8682" width="14" style="189" customWidth="1"/>
    <col min="8683" max="8683" width="15.88671875" style="189" customWidth="1"/>
    <col min="8684" max="8684" width="14.6640625" style="189" customWidth="1"/>
    <col min="8685" max="8685" width="14" style="189" customWidth="1"/>
    <col min="8686" max="8686" width="30.6640625" style="189" customWidth="1"/>
    <col min="8687" max="8687" width="24.33203125" style="189" customWidth="1"/>
    <col min="8688" max="8688" width="19.6640625" style="189" customWidth="1"/>
    <col min="8689" max="8689" width="14.109375" style="189" customWidth="1"/>
    <col min="8690" max="8690" width="13.6640625" style="189" customWidth="1"/>
    <col min="8691" max="8692" width="17.33203125" style="189" customWidth="1"/>
    <col min="8693" max="8693" width="20.6640625" style="189" customWidth="1"/>
    <col min="8694" max="8922" width="9.109375" style="189"/>
    <col min="8923" max="8923" width="5.33203125" style="189" customWidth="1"/>
    <col min="8924" max="8924" width="0" style="189" hidden="1" customWidth="1"/>
    <col min="8925" max="8925" width="52.33203125" style="189" customWidth="1"/>
    <col min="8926" max="8926" width="19.33203125" style="189" customWidth="1"/>
    <col min="8927" max="8934" width="0" style="189" hidden="1" customWidth="1"/>
    <col min="8935" max="8935" width="14" style="189" customWidth="1"/>
    <col min="8936" max="8936" width="15.88671875" style="189" customWidth="1"/>
    <col min="8937" max="8937" width="14.6640625" style="189" customWidth="1"/>
    <col min="8938" max="8938" width="14" style="189" customWidth="1"/>
    <col min="8939" max="8939" width="15.88671875" style="189" customWidth="1"/>
    <col min="8940" max="8940" width="14.6640625" style="189" customWidth="1"/>
    <col min="8941" max="8941" width="14" style="189" customWidth="1"/>
    <col min="8942" max="8942" width="30.6640625" style="189" customWidth="1"/>
    <col min="8943" max="8943" width="24.33203125" style="189" customWidth="1"/>
    <col min="8944" max="8944" width="19.6640625" style="189" customWidth="1"/>
    <col min="8945" max="8945" width="14.109375" style="189" customWidth="1"/>
    <col min="8946" max="8946" width="13.6640625" style="189" customWidth="1"/>
    <col min="8947" max="8948" width="17.33203125" style="189" customWidth="1"/>
    <col min="8949" max="8949" width="20.6640625" style="189" customWidth="1"/>
    <col min="8950" max="9178" width="9.109375" style="189"/>
    <col min="9179" max="9179" width="5.33203125" style="189" customWidth="1"/>
    <col min="9180" max="9180" width="0" style="189" hidden="1" customWidth="1"/>
    <col min="9181" max="9181" width="52.33203125" style="189" customWidth="1"/>
    <col min="9182" max="9182" width="19.33203125" style="189" customWidth="1"/>
    <col min="9183" max="9190" width="0" style="189" hidden="1" customWidth="1"/>
    <col min="9191" max="9191" width="14" style="189" customWidth="1"/>
    <col min="9192" max="9192" width="15.88671875" style="189" customWidth="1"/>
    <col min="9193" max="9193" width="14.6640625" style="189" customWidth="1"/>
    <col min="9194" max="9194" width="14" style="189" customWidth="1"/>
    <col min="9195" max="9195" width="15.88671875" style="189" customWidth="1"/>
    <col min="9196" max="9196" width="14.6640625" style="189" customWidth="1"/>
    <col min="9197" max="9197" width="14" style="189" customWidth="1"/>
    <col min="9198" max="9198" width="30.6640625" style="189" customWidth="1"/>
    <col min="9199" max="9199" width="24.33203125" style="189" customWidth="1"/>
    <col min="9200" max="9200" width="19.6640625" style="189" customWidth="1"/>
    <col min="9201" max="9201" width="14.109375" style="189" customWidth="1"/>
    <col min="9202" max="9202" width="13.6640625" style="189" customWidth="1"/>
    <col min="9203" max="9204" width="17.33203125" style="189" customWidth="1"/>
    <col min="9205" max="9205" width="20.6640625" style="189" customWidth="1"/>
    <col min="9206" max="9434" width="9.109375" style="189"/>
    <col min="9435" max="9435" width="5.33203125" style="189" customWidth="1"/>
    <col min="9436" max="9436" width="0" style="189" hidden="1" customWidth="1"/>
    <col min="9437" max="9437" width="52.33203125" style="189" customWidth="1"/>
    <col min="9438" max="9438" width="19.33203125" style="189" customWidth="1"/>
    <col min="9439" max="9446" width="0" style="189" hidden="1" customWidth="1"/>
    <col min="9447" max="9447" width="14" style="189" customWidth="1"/>
    <col min="9448" max="9448" width="15.88671875" style="189" customWidth="1"/>
    <col min="9449" max="9449" width="14.6640625" style="189" customWidth="1"/>
    <col min="9450" max="9450" width="14" style="189" customWidth="1"/>
    <col min="9451" max="9451" width="15.88671875" style="189" customWidth="1"/>
    <col min="9452" max="9452" width="14.6640625" style="189" customWidth="1"/>
    <col min="9453" max="9453" width="14" style="189" customWidth="1"/>
    <col min="9454" max="9454" width="30.6640625" style="189" customWidth="1"/>
    <col min="9455" max="9455" width="24.33203125" style="189" customWidth="1"/>
    <col min="9456" max="9456" width="19.6640625" style="189" customWidth="1"/>
    <col min="9457" max="9457" width="14.109375" style="189" customWidth="1"/>
    <col min="9458" max="9458" width="13.6640625" style="189" customWidth="1"/>
    <col min="9459" max="9460" width="17.33203125" style="189" customWidth="1"/>
    <col min="9461" max="9461" width="20.6640625" style="189" customWidth="1"/>
    <col min="9462" max="9690" width="9.109375" style="189"/>
    <col min="9691" max="9691" width="5.33203125" style="189" customWidth="1"/>
    <col min="9692" max="9692" width="0" style="189" hidden="1" customWidth="1"/>
    <col min="9693" max="9693" width="52.33203125" style="189" customWidth="1"/>
    <col min="9694" max="9694" width="19.33203125" style="189" customWidth="1"/>
    <col min="9695" max="9702" width="0" style="189" hidden="1" customWidth="1"/>
    <col min="9703" max="9703" width="14" style="189" customWidth="1"/>
    <col min="9704" max="9704" width="15.88671875" style="189" customWidth="1"/>
    <col min="9705" max="9705" width="14.6640625" style="189" customWidth="1"/>
    <col min="9706" max="9706" width="14" style="189" customWidth="1"/>
    <col min="9707" max="9707" width="15.88671875" style="189" customWidth="1"/>
    <col min="9708" max="9708" width="14.6640625" style="189" customWidth="1"/>
    <col min="9709" max="9709" width="14" style="189" customWidth="1"/>
    <col min="9710" max="9710" width="30.6640625" style="189" customWidth="1"/>
    <col min="9711" max="9711" width="24.33203125" style="189" customWidth="1"/>
    <col min="9712" max="9712" width="19.6640625" style="189" customWidth="1"/>
    <col min="9713" max="9713" width="14.109375" style="189" customWidth="1"/>
    <col min="9714" max="9714" width="13.6640625" style="189" customWidth="1"/>
    <col min="9715" max="9716" width="17.33203125" style="189" customWidth="1"/>
    <col min="9717" max="9717" width="20.6640625" style="189" customWidth="1"/>
    <col min="9718" max="9946" width="9.109375" style="189"/>
    <col min="9947" max="9947" width="5.33203125" style="189" customWidth="1"/>
    <col min="9948" max="9948" width="0" style="189" hidden="1" customWidth="1"/>
    <col min="9949" max="9949" width="52.33203125" style="189" customWidth="1"/>
    <col min="9950" max="9950" width="19.33203125" style="189" customWidth="1"/>
    <col min="9951" max="9958" width="0" style="189" hidden="1" customWidth="1"/>
    <col min="9959" max="9959" width="14" style="189" customWidth="1"/>
    <col min="9960" max="9960" width="15.88671875" style="189" customWidth="1"/>
    <col min="9961" max="9961" width="14.6640625" style="189" customWidth="1"/>
    <col min="9962" max="9962" width="14" style="189" customWidth="1"/>
    <col min="9963" max="9963" width="15.88671875" style="189" customWidth="1"/>
    <col min="9964" max="9964" width="14.6640625" style="189" customWidth="1"/>
    <col min="9965" max="9965" width="14" style="189" customWidth="1"/>
    <col min="9966" max="9966" width="30.6640625" style="189" customWidth="1"/>
    <col min="9967" max="9967" width="24.33203125" style="189" customWidth="1"/>
    <col min="9968" max="9968" width="19.6640625" style="189" customWidth="1"/>
    <col min="9969" max="9969" width="14.109375" style="189" customWidth="1"/>
    <col min="9970" max="9970" width="13.6640625" style="189" customWidth="1"/>
    <col min="9971" max="9972" width="17.33203125" style="189" customWidth="1"/>
    <col min="9973" max="9973" width="20.6640625" style="189" customWidth="1"/>
    <col min="9974" max="10202" width="9.109375" style="189"/>
    <col min="10203" max="10203" width="5.33203125" style="189" customWidth="1"/>
    <col min="10204" max="10204" width="0" style="189" hidden="1" customWidth="1"/>
    <col min="10205" max="10205" width="52.33203125" style="189" customWidth="1"/>
    <col min="10206" max="10206" width="19.33203125" style="189" customWidth="1"/>
    <col min="10207" max="10214" width="0" style="189" hidden="1" customWidth="1"/>
    <col min="10215" max="10215" width="14" style="189" customWidth="1"/>
    <col min="10216" max="10216" width="15.88671875" style="189" customWidth="1"/>
    <col min="10217" max="10217" width="14.6640625" style="189" customWidth="1"/>
    <col min="10218" max="10218" width="14" style="189" customWidth="1"/>
    <col min="10219" max="10219" width="15.88671875" style="189" customWidth="1"/>
    <col min="10220" max="10220" width="14.6640625" style="189" customWidth="1"/>
    <col min="10221" max="10221" width="14" style="189" customWidth="1"/>
    <col min="10222" max="10222" width="30.6640625" style="189" customWidth="1"/>
    <col min="10223" max="10223" width="24.33203125" style="189" customWidth="1"/>
    <col min="10224" max="10224" width="19.6640625" style="189" customWidth="1"/>
    <col min="10225" max="10225" width="14.109375" style="189" customWidth="1"/>
    <col min="10226" max="10226" width="13.6640625" style="189" customWidth="1"/>
    <col min="10227" max="10228" width="17.33203125" style="189" customWidth="1"/>
    <col min="10229" max="10229" width="20.6640625" style="189" customWidth="1"/>
    <col min="10230" max="10458" width="9.109375" style="189"/>
    <col min="10459" max="10459" width="5.33203125" style="189" customWidth="1"/>
    <col min="10460" max="10460" width="0" style="189" hidden="1" customWidth="1"/>
    <col min="10461" max="10461" width="52.33203125" style="189" customWidth="1"/>
    <col min="10462" max="10462" width="19.33203125" style="189" customWidth="1"/>
    <col min="10463" max="10470" width="0" style="189" hidden="1" customWidth="1"/>
    <col min="10471" max="10471" width="14" style="189" customWidth="1"/>
    <col min="10472" max="10472" width="15.88671875" style="189" customWidth="1"/>
    <col min="10473" max="10473" width="14.6640625" style="189" customWidth="1"/>
    <col min="10474" max="10474" width="14" style="189" customWidth="1"/>
    <col min="10475" max="10475" width="15.88671875" style="189" customWidth="1"/>
    <col min="10476" max="10476" width="14.6640625" style="189" customWidth="1"/>
    <col min="10477" max="10477" width="14" style="189" customWidth="1"/>
    <col min="10478" max="10478" width="30.6640625" style="189" customWidth="1"/>
    <col min="10479" max="10479" width="24.33203125" style="189" customWidth="1"/>
    <col min="10480" max="10480" width="19.6640625" style="189" customWidth="1"/>
    <col min="10481" max="10481" width="14.109375" style="189" customWidth="1"/>
    <col min="10482" max="10482" width="13.6640625" style="189" customWidth="1"/>
    <col min="10483" max="10484" width="17.33203125" style="189" customWidth="1"/>
    <col min="10485" max="10485" width="20.6640625" style="189" customWidth="1"/>
    <col min="10486" max="10714" width="9.109375" style="189"/>
    <col min="10715" max="10715" width="5.33203125" style="189" customWidth="1"/>
    <col min="10716" max="10716" width="0" style="189" hidden="1" customWidth="1"/>
    <col min="10717" max="10717" width="52.33203125" style="189" customWidth="1"/>
    <col min="10718" max="10718" width="19.33203125" style="189" customWidth="1"/>
    <col min="10719" max="10726" width="0" style="189" hidden="1" customWidth="1"/>
    <col min="10727" max="10727" width="14" style="189" customWidth="1"/>
    <col min="10728" max="10728" width="15.88671875" style="189" customWidth="1"/>
    <col min="10729" max="10729" width="14.6640625" style="189" customWidth="1"/>
    <col min="10730" max="10730" width="14" style="189" customWidth="1"/>
    <col min="10731" max="10731" width="15.88671875" style="189" customWidth="1"/>
    <col min="10732" max="10732" width="14.6640625" style="189" customWidth="1"/>
    <col min="10733" max="10733" width="14" style="189" customWidth="1"/>
    <col min="10734" max="10734" width="30.6640625" style="189" customWidth="1"/>
    <col min="10735" max="10735" width="24.33203125" style="189" customWidth="1"/>
    <col min="10736" max="10736" width="19.6640625" style="189" customWidth="1"/>
    <col min="10737" max="10737" width="14.109375" style="189" customWidth="1"/>
    <col min="10738" max="10738" width="13.6640625" style="189" customWidth="1"/>
    <col min="10739" max="10740" width="17.33203125" style="189" customWidth="1"/>
    <col min="10741" max="10741" width="20.6640625" style="189" customWidth="1"/>
    <col min="10742" max="10970" width="9.109375" style="189"/>
    <col min="10971" max="10971" width="5.33203125" style="189" customWidth="1"/>
    <col min="10972" max="10972" width="0" style="189" hidden="1" customWidth="1"/>
    <col min="10973" max="10973" width="52.33203125" style="189" customWidth="1"/>
    <col min="10974" max="10974" width="19.33203125" style="189" customWidth="1"/>
    <col min="10975" max="10982" width="0" style="189" hidden="1" customWidth="1"/>
    <col min="10983" max="10983" width="14" style="189" customWidth="1"/>
    <col min="10984" max="10984" width="15.88671875" style="189" customWidth="1"/>
    <col min="10985" max="10985" width="14.6640625" style="189" customWidth="1"/>
    <col min="10986" max="10986" width="14" style="189" customWidth="1"/>
    <col min="10987" max="10987" width="15.88671875" style="189" customWidth="1"/>
    <col min="10988" max="10988" width="14.6640625" style="189" customWidth="1"/>
    <col min="10989" max="10989" width="14" style="189" customWidth="1"/>
    <col min="10990" max="10990" width="30.6640625" style="189" customWidth="1"/>
    <col min="10991" max="10991" width="24.33203125" style="189" customWidth="1"/>
    <col min="10992" max="10992" width="19.6640625" style="189" customWidth="1"/>
    <col min="10993" max="10993" width="14.109375" style="189" customWidth="1"/>
    <col min="10994" max="10994" width="13.6640625" style="189" customWidth="1"/>
    <col min="10995" max="10996" width="17.33203125" style="189" customWidth="1"/>
    <col min="10997" max="10997" width="20.6640625" style="189" customWidth="1"/>
    <col min="10998" max="11226" width="9.109375" style="189"/>
    <col min="11227" max="11227" width="5.33203125" style="189" customWidth="1"/>
    <col min="11228" max="11228" width="0" style="189" hidden="1" customWidth="1"/>
    <col min="11229" max="11229" width="52.33203125" style="189" customWidth="1"/>
    <col min="11230" max="11230" width="19.33203125" style="189" customWidth="1"/>
    <col min="11231" max="11238" width="0" style="189" hidden="1" customWidth="1"/>
    <col min="11239" max="11239" width="14" style="189" customWidth="1"/>
    <col min="11240" max="11240" width="15.88671875" style="189" customWidth="1"/>
    <col min="11241" max="11241" width="14.6640625" style="189" customWidth="1"/>
    <col min="11242" max="11242" width="14" style="189" customWidth="1"/>
    <col min="11243" max="11243" width="15.88671875" style="189" customWidth="1"/>
    <col min="11244" max="11244" width="14.6640625" style="189" customWidth="1"/>
    <col min="11245" max="11245" width="14" style="189" customWidth="1"/>
    <col min="11246" max="11246" width="30.6640625" style="189" customWidth="1"/>
    <col min="11247" max="11247" width="24.33203125" style="189" customWidth="1"/>
    <col min="11248" max="11248" width="19.6640625" style="189" customWidth="1"/>
    <col min="11249" max="11249" width="14.109375" style="189" customWidth="1"/>
    <col min="11250" max="11250" width="13.6640625" style="189" customWidth="1"/>
    <col min="11251" max="11252" width="17.33203125" style="189" customWidth="1"/>
    <col min="11253" max="11253" width="20.6640625" style="189" customWidth="1"/>
    <col min="11254" max="11482" width="9.109375" style="189"/>
    <col min="11483" max="11483" width="5.33203125" style="189" customWidth="1"/>
    <col min="11484" max="11484" width="0" style="189" hidden="1" customWidth="1"/>
    <col min="11485" max="11485" width="52.33203125" style="189" customWidth="1"/>
    <col min="11486" max="11486" width="19.33203125" style="189" customWidth="1"/>
    <col min="11487" max="11494" width="0" style="189" hidden="1" customWidth="1"/>
    <col min="11495" max="11495" width="14" style="189" customWidth="1"/>
    <col min="11496" max="11496" width="15.88671875" style="189" customWidth="1"/>
    <col min="11497" max="11497" width="14.6640625" style="189" customWidth="1"/>
    <col min="11498" max="11498" width="14" style="189" customWidth="1"/>
    <col min="11499" max="11499" width="15.88671875" style="189" customWidth="1"/>
    <col min="11500" max="11500" width="14.6640625" style="189" customWidth="1"/>
    <col min="11501" max="11501" width="14" style="189" customWidth="1"/>
    <col min="11502" max="11502" width="30.6640625" style="189" customWidth="1"/>
    <col min="11503" max="11503" width="24.33203125" style="189" customWidth="1"/>
    <col min="11504" max="11504" width="19.6640625" style="189" customWidth="1"/>
    <col min="11505" max="11505" width="14.109375" style="189" customWidth="1"/>
    <col min="11506" max="11506" width="13.6640625" style="189" customWidth="1"/>
    <col min="11507" max="11508" width="17.33203125" style="189" customWidth="1"/>
    <col min="11509" max="11509" width="20.6640625" style="189" customWidth="1"/>
    <col min="11510" max="11738" width="9.109375" style="189"/>
    <col min="11739" max="11739" width="5.33203125" style="189" customWidth="1"/>
    <col min="11740" max="11740" width="0" style="189" hidden="1" customWidth="1"/>
    <col min="11741" max="11741" width="52.33203125" style="189" customWidth="1"/>
    <col min="11742" max="11742" width="19.33203125" style="189" customWidth="1"/>
    <col min="11743" max="11750" width="0" style="189" hidden="1" customWidth="1"/>
    <col min="11751" max="11751" width="14" style="189" customWidth="1"/>
    <col min="11752" max="11752" width="15.88671875" style="189" customWidth="1"/>
    <col min="11753" max="11753" width="14.6640625" style="189" customWidth="1"/>
    <col min="11754" max="11754" width="14" style="189" customWidth="1"/>
    <col min="11755" max="11755" width="15.88671875" style="189" customWidth="1"/>
    <col min="11756" max="11756" width="14.6640625" style="189" customWidth="1"/>
    <col min="11757" max="11757" width="14" style="189" customWidth="1"/>
    <col min="11758" max="11758" width="30.6640625" style="189" customWidth="1"/>
    <col min="11759" max="11759" width="24.33203125" style="189" customWidth="1"/>
    <col min="11760" max="11760" width="19.6640625" style="189" customWidth="1"/>
    <col min="11761" max="11761" width="14.109375" style="189" customWidth="1"/>
    <col min="11762" max="11762" width="13.6640625" style="189" customWidth="1"/>
    <col min="11763" max="11764" width="17.33203125" style="189" customWidth="1"/>
    <col min="11765" max="11765" width="20.6640625" style="189" customWidth="1"/>
    <col min="11766" max="11994" width="9.109375" style="189"/>
    <col min="11995" max="11995" width="5.33203125" style="189" customWidth="1"/>
    <col min="11996" max="11996" width="0" style="189" hidden="1" customWidth="1"/>
    <col min="11997" max="11997" width="52.33203125" style="189" customWidth="1"/>
    <col min="11998" max="11998" width="19.33203125" style="189" customWidth="1"/>
    <col min="11999" max="12006" width="0" style="189" hidden="1" customWidth="1"/>
    <col min="12007" max="12007" width="14" style="189" customWidth="1"/>
    <col min="12008" max="12008" width="15.88671875" style="189" customWidth="1"/>
    <col min="12009" max="12009" width="14.6640625" style="189" customWidth="1"/>
    <col min="12010" max="12010" width="14" style="189" customWidth="1"/>
    <col min="12011" max="12011" width="15.88671875" style="189" customWidth="1"/>
    <col min="12012" max="12012" width="14.6640625" style="189" customWidth="1"/>
    <col min="12013" max="12013" width="14" style="189" customWidth="1"/>
    <col min="12014" max="12014" width="30.6640625" style="189" customWidth="1"/>
    <col min="12015" max="12015" width="24.33203125" style="189" customWidth="1"/>
    <col min="12016" max="12016" width="19.6640625" style="189" customWidth="1"/>
    <col min="12017" max="12017" width="14.109375" style="189" customWidth="1"/>
    <col min="12018" max="12018" width="13.6640625" style="189" customWidth="1"/>
    <col min="12019" max="12020" width="17.33203125" style="189" customWidth="1"/>
    <col min="12021" max="12021" width="20.6640625" style="189" customWidth="1"/>
    <col min="12022" max="12250" width="9.109375" style="189"/>
    <col min="12251" max="12251" width="5.33203125" style="189" customWidth="1"/>
    <col min="12252" max="12252" width="0" style="189" hidden="1" customWidth="1"/>
    <col min="12253" max="12253" width="52.33203125" style="189" customWidth="1"/>
    <col min="12254" max="12254" width="19.33203125" style="189" customWidth="1"/>
    <col min="12255" max="12262" width="0" style="189" hidden="1" customWidth="1"/>
    <col min="12263" max="12263" width="14" style="189" customWidth="1"/>
    <col min="12264" max="12264" width="15.88671875" style="189" customWidth="1"/>
    <col min="12265" max="12265" width="14.6640625" style="189" customWidth="1"/>
    <col min="12266" max="12266" width="14" style="189" customWidth="1"/>
    <col min="12267" max="12267" width="15.88671875" style="189" customWidth="1"/>
    <col min="12268" max="12268" width="14.6640625" style="189" customWidth="1"/>
    <col min="12269" max="12269" width="14" style="189" customWidth="1"/>
    <col min="12270" max="12270" width="30.6640625" style="189" customWidth="1"/>
    <col min="12271" max="12271" width="24.33203125" style="189" customWidth="1"/>
    <col min="12272" max="12272" width="19.6640625" style="189" customWidth="1"/>
    <col min="12273" max="12273" width="14.109375" style="189" customWidth="1"/>
    <col min="12274" max="12274" width="13.6640625" style="189" customWidth="1"/>
    <col min="12275" max="12276" width="17.33203125" style="189" customWidth="1"/>
    <col min="12277" max="12277" width="20.6640625" style="189" customWidth="1"/>
    <col min="12278" max="12506" width="9.109375" style="189"/>
    <col min="12507" max="12507" width="5.33203125" style="189" customWidth="1"/>
    <col min="12508" max="12508" width="0" style="189" hidden="1" customWidth="1"/>
    <col min="12509" max="12509" width="52.33203125" style="189" customWidth="1"/>
    <col min="12510" max="12510" width="19.33203125" style="189" customWidth="1"/>
    <col min="12511" max="12518" width="0" style="189" hidden="1" customWidth="1"/>
    <col min="12519" max="12519" width="14" style="189" customWidth="1"/>
    <col min="12520" max="12520" width="15.88671875" style="189" customWidth="1"/>
    <col min="12521" max="12521" width="14.6640625" style="189" customWidth="1"/>
    <col min="12522" max="12522" width="14" style="189" customWidth="1"/>
    <col min="12523" max="12523" width="15.88671875" style="189" customWidth="1"/>
    <col min="12524" max="12524" width="14.6640625" style="189" customWidth="1"/>
    <col min="12525" max="12525" width="14" style="189" customWidth="1"/>
    <col min="12526" max="12526" width="30.6640625" style="189" customWidth="1"/>
    <col min="12527" max="12527" width="24.33203125" style="189" customWidth="1"/>
    <col min="12528" max="12528" width="19.6640625" style="189" customWidth="1"/>
    <col min="12529" max="12529" width="14.109375" style="189" customWidth="1"/>
    <col min="12530" max="12530" width="13.6640625" style="189" customWidth="1"/>
    <col min="12531" max="12532" width="17.33203125" style="189" customWidth="1"/>
    <col min="12533" max="12533" width="20.6640625" style="189" customWidth="1"/>
    <col min="12534" max="12762" width="9.109375" style="189"/>
    <col min="12763" max="12763" width="5.33203125" style="189" customWidth="1"/>
    <col min="12764" max="12764" width="0" style="189" hidden="1" customWidth="1"/>
    <col min="12765" max="12765" width="52.33203125" style="189" customWidth="1"/>
    <col min="12766" max="12766" width="19.33203125" style="189" customWidth="1"/>
    <col min="12767" max="12774" width="0" style="189" hidden="1" customWidth="1"/>
    <col min="12775" max="12775" width="14" style="189" customWidth="1"/>
    <col min="12776" max="12776" width="15.88671875" style="189" customWidth="1"/>
    <col min="12777" max="12777" width="14.6640625" style="189" customWidth="1"/>
    <col min="12778" max="12778" width="14" style="189" customWidth="1"/>
    <col min="12779" max="12779" width="15.88671875" style="189" customWidth="1"/>
    <col min="12780" max="12780" width="14.6640625" style="189" customWidth="1"/>
    <col min="12781" max="12781" width="14" style="189" customWidth="1"/>
    <col min="12782" max="12782" width="30.6640625" style="189" customWidth="1"/>
    <col min="12783" max="12783" width="24.33203125" style="189" customWidth="1"/>
    <col min="12784" max="12784" width="19.6640625" style="189" customWidth="1"/>
    <col min="12785" max="12785" width="14.109375" style="189" customWidth="1"/>
    <col min="12786" max="12786" width="13.6640625" style="189" customWidth="1"/>
    <col min="12787" max="12788" width="17.33203125" style="189" customWidth="1"/>
    <col min="12789" max="12789" width="20.6640625" style="189" customWidth="1"/>
    <col min="12790" max="13018" width="9.109375" style="189"/>
    <col min="13019" max="13019" width="5.33203125" style="189" customWidth="1"/>
    <col min="13020" max="13020" width="0" style="189" hidden="1" customWidth="1"/>
    <col min="13021" max="13021" width="52.33203125" style="189" customWidth="1"/>
    <col min="13022" max="13022" width="19.33203125" style="189" customWidth="1"/>
    <col min="13023" max="13030" width="0" style="189" hidden="1" customWidth="1"/>
    <col min="13031" max="13031" width="14" style="189" customWidth="1"/>
    <col min="13032" max="13032" width="15.88671875" style="189" customWidth="1"/>
    <col min="13033" max="13033" width="14.6640625" style="189" customWidth="1"/>
    <col min="13034" max="13034" width="14" style="189" customWidth="1"/>
    <col min="13035" max="13035" width="15.88671875" style="189" customWidth="1"/>
    <col min="13036" max="13036" width="14.6640625" style="189" customWidth="1"/>
    <col min="13037" max="13037" width="14" style="189" customWidth="1"/>
    <col min="13038" max="13038" width="30.6640625" style="189" customWidth="1"/>
    <col min="13039" max="13039" width="24.33203125" style="189" customWidth="1"/>
    <col min="13040" max="13040" width="19.6640625" style="189" customWidth="1"/>
    <col min="13041" max="13041" width="14.109375" style="189" customWidth="1"/>
    <col min="13042" max="13042" width="13.6640625" style="189" customWidth="1"/>
    <col min="13043" max="13044" width="17.33203125" style="189" customWidth="1"/>
    <col min="13045" max="13045" width="20.6640625" style="189" customWidth="1"/>
    <col min="13046" max="13274" width="9.109375" style="189"/>
    <col min="13275" max="13275" width="5.33203125" style="189" customWidth="1"/>
    <col min="13276" max="13276" width="0" style="189" hidden="1" customWidth="1"/>
    <col min="13277" max="13277" width="52.33203125" style="189" customWidth="1"/>
    <col min="13278" max="13278" width="19.33203125" style="189" customWidth="1"/>
    <col min="13279" max="13286" width="0" style="189" hidden="1" customWidth="1"/>
    <col min="13287" max="13287" width="14" style="189" customWidth="1"/>
    <col min="13288" max="13288" width="15.88671875" style="189" customWidth="1"/>
    <col min="13289" max="13289" width="14.6640625" style="189" customWidth="1"/>
    <col min="13290" max="13290" width="14" style="189" customWidth="1"/>
    <col min="13291" max="13291" width="15.88671875" style="189" customWidth="1"/>
    <col min="13292" max="13292" width="14.6640625" style="189" customWidth="1"/>
    <col min="13293" max="13293" width="14" style="189" customWidth="1"/>
    <col min="13294" max="13294" width="30.6640625" style="189" customWidth="1"/>
    <col min="13295" max="13295" width="24.33203125" style="189" customWidth="1"/>
    <col min="13296" max="13296" width="19.6640625" style="189" customWidth="1"/>
    <col min="13297" max="13297" width="14.109375" style="189" customWidth="1"/>
    <col min="13298" max="13298" width="13.6640625" style="189" customWidth="1"/>
    <col min="13299" max="13300" width="17.33203125" style="189" customWidth="1"/>
    <col min="13301" max="13301" width="20.6640625" style="189" customWidth="1"/>
    <col min="13302" max="13530" width="9.109375" style="189"/>
    <col min="13531" max="13531" width="5.33203125" style="189" customWidth="1"/>
    <col min="13532" max="13532" width="0" style="189" hidden="1" customWidth="1"/>
    <col min="13533" max="13533" width="52.33203125" style="189" customWidth="1"/>
    <col min="13534" max="13534" width="19.33203125" style="189" customWidth="1"/>
    <col min="13535" max="13542" width="0" style="189" hidden="1" customWidth="1"/>
    <col min="13543" max="13543" width="14" style="189" customWidth="1"/>
    <col min="13544" max="13544" width="15.88671875" style="189" customWidth="1"/>
    <col min="13545" max="13545" width="14.6640625" style="189" customWidth="1"/>
    <col min="13546" max="13546" width="14" style="189" customWidth="1"/>
    <col min="13547" max="13547" width="15.88671875" style="189" customWidth="1"/>
    <col min="13548" max="13548" width="14.6640625" style="189" customWidth="1"/>
    <col min="13549" max="13549" width="14" style="189" customWidth="1"/>
    <col min="13550" max="13550" width="30.6640625" style="189" customWidth="1"/>
    <col min="13551" max="13551" width="24.33203125" style="189" customWidth="1"/>
    <col min="13552" max="13552" width="19.6640625" style="189" customWidth="1"/>
    <col min="13553" max="13553" width="14.109375" style="189" customWidth="1"/>
    <col min="13554" max="13554" width="13.6640625" style="189" customWidth="1"/>
    <col min="13555" max="13556" width="17.33203125" style="189" customWidth="1"/>
    <col min="13557" max="13557" width="20.6640625" style="189" customWidth="1"/>
    <col min="13558" max="13786" width="9.109375" style="189"/>
    <col min="13787" max="13787" width="5.33203125" style="189" customWidth="1"/>
    <col min="13788" max="13788" width="0" style="189" hidden="1" customWidth="1"/>
    <col min="13789" max="13789" width="52.33203125" style="189" customWidth="1"/>
    <col min="13790" max="13790" width="19.33203125" style="189" customWidth="1"/>
    <col min="13791" max="13798" width="0" style="189" hidden="1" customWidth="1"/>
    <col min="13799" max="13799" width="14" style="189" customWidth="1"/>
    <col min="13800" max="13800" width="15.88671875" style="189" customWidth="1"/>
    <col min="13801" max="13801" width="14.6640625" style="189" customWidth="1"/>
    <col min="13802" max="13802" width="14" style="189" customWidth="1"/>
    <col min="13803" max="13803" width="15.88671875" style="189" customWidth="1"/>
    <col min="13804" max="13804" width="14.6640625" style="189" customWidth="1"/>
    <col min="13805" max="13805" width="14" style="189" customWidth="1"/>
    <col min="13806" max="13806" width="30.6640625" style="189" customWidth="1"/>
    <col min="13807" max="13807" width="24.33203125" style="189" customWidth="1"/>
    <col min="13808" max="13808" width="19.6640625" style="189" customWidth="1"/>
    <col min="13809" max="13809" width="14.109375" style="189" customWidth="1"/>
    <col min="13810" max="13810" width="13.6640625" style="189" customWidth="1"/>
    <col min="13811" max="13812" width="17.33203125" style="189" customWidth="1"/>
    <col min="13813" max="13813" width="20.6640625" style="189" customWidth="1"/>
    <col min="13814" max="14042" width="9.109375" style="189"/>
    <col min="14043" max="14043" width="5.33203125" style="189" customWidth="1"/>
    <col min="14044" max="14044" width="0" style="189" hidden="1" customWidth="1"/>
    <col min="14045" max="14045" width="52.33203125" style="189" customWidth="1"/>
    <col min="14046" max="14046" width="19.33203125" style="189" customWidth="1"/>
    <col min="14047" max="14054" width="0" style="189" hidden="1" customWidth="1"/>
    <col min="14055" max="14055" width="14" style="189" customWidth="1"/>
    <col min="14056" max="14056" width="15.88671875" style="189" customWidth="1"/>
    <col min="14057" max="14057" width="14.6640625" style="189" customWidth="1"/>
    <col min="14058" max="14058" width="14" style="189" customWidth="1"/>
    <col min="14059" max="14059" width="15.88671875" style="189" customWidth="1"/>
    <col min="14060" max="14060" width="14.6640625" style="189" customWidth="1"/>
    <col min="14061" max="14061" width="14" style="189" customWidth="1"/>
    <col min="14062" max="14062" width="30.6640625" style="189" customWidth="1"/>
    <col min="14063" max="14063" width="24.33203125" style="189" customWidth="1"/>
    <col min="14064" max="14064" width="19.6640625" style="189" customWidth="1"/>
    <col min="14065" max="14065" width="14.109375" style="189" customWidth="1"/>
    <col min="14066" max="14066" width="13.6640625" style="189" customWidth="1"/>
    <col min="14067" max="14068" width="17.33203125" style="189" customWidth="1"/>
    <col min="14069" max="14069" width="20.6640625" style="189" customWidth="1"/>
    <col min="14070" max="14298" width="9.109375" style="189"/>
    <col min="14299" max="14299" width="5.33203125" style="189" customWidth="1"/>
    <col min="14300" max="14300" width="0" style="189" hidden="1" customWidth="1"/>
    <col min="14301" max="14301" width="52.33203125" style="189" customWidth="1"/>
    <col min="14302" max="14302" width="19.33203125" style="189" customWidth="1"/>
    <col min="14303" max="14310" width="0" style="189" hidden="1" customWidth="1"/>
    <col min="14311" max="14311" width="14" style="189" customWidth="1"/>
    <col min="14312" max="14312" width="15.88671875" style="189" customWidth="1"/>
    <col min="14313" max="14313" width="14.6640625" style="189" customWidth="1"/>
    <col min="14314" max="14314" width="14" style="189" customWidth="1"/>
    <col min="14315" max="14315" width="15.88671875" style="189" customWidth="1"/>
    <col min="14316" max="14316" width="14.6640625" style="189" customWidth="1"/>
    <col min="14317" max="14317" width="14" style="189" customWidth="1"/>
    <col min="14318" max="14318" width="30.6640625" style="189" customWidth="1"/>
    <col min="14319" max="14319" width="24.33203125" style="189" customWidth="1"/>
    <col min="14320" max="14320" width="19.6640625" style="189" customWidth="1"/>
    <col min="14321" max="14321" width="14.109375" style="189" customWidth="1"/>
    <col min="14322" max="14322" width="13.6640625" style="189" customWidth="1"/>
    <col min="14323" max="14324" width="17.33203125" style="189" customWidth="1"/>
    <col min="14325" max="14325" width="20.6640625" style="189" customWidth="1"/>
    <col min="14326" max="14554" width="9.109375" style="189"/>
    <col min="14555" max="14555" width="5.33203125" style="189" customWidth="1"/>
    <col min="14556" max="14556" width="0" style="189" hidden="1" customWidth="1"/>
    <col min="14557" max="14557" width="52.33203125" style="189" customWidth="1"/>
    <col min="14558" max="14558" width="19.33203125" style="189" customWidth="1"/>
    <col min="14559" max="14566" width="0" style="189" hidden="1" customWidth="1"/>
    <col min="14567" max="14567" width="14" style="189" customWidth="1"/>
    <col min="14568" max="14568" width="15.88671875" style="189" customWidth="1"/>
    <col min="14569" max="14569" width="14.6640625" style="189" customWidth="1"/>
    <col min="14570" max="14570" width="14" style="189" customWidth="1"/>
    <col min="14571" max="14571" width="15.88671875" style="189" customWidth="1"/>
    <col min="14572" max="14572" width="14.6640625" style="189" customWidth="1"/>
    <col min="14573" max="14573" width="14" style="189" customWidth="1"/>
    <col min="14574" max="14574" width="30.6640625" style="189" customWidth="1"/>
    <col min="14575" max="14575" width="24.33203125" style="189" customWidth="1"/>
    <col min="14576" max="14576" width="19.6640625" style="189" customWidth="1"/>
    <col min="14577" max="14577" width="14.109375" style="189" customWidth="1"/>
    <col min="14578" max="14578" width="13.6640625" style="189" customWidth="1"/>
    <col min="14579" max="14580" width="17.33203125" style="189" customWidth="1"/>
    <col min="14581" max="14581" width="20.6640625" style="189" customWidth="1"/>
    <col min="14582" max="14810" width="9.109375" style="189"/>
    <col min="14811" max="14811" width="5.33203125" style="189" customWidth="1"/>
    <col min="14812" max="14812" width="0" style="189" hidden="1" customWidth="1"/>
    <col min="14813" max="14813" width="52.33203125" style="189" customWidth="1"/>
    <col min="14814" max="14814" width="19.33203125" style="189" customWidth="1"/>
    <col min="14815" max="14822" width="0" style="189" hidden="1" customWidth="1"/>
    <col min="14823" max="14823" width="14" style="189" customWidth="1"/>
    <col min="14824" max="14824" width="15.88671875" style="189" customWidth="1"/>
    <col min="14825" max="14825" width="14.6640625" style="189" customWidth="1"/>
    <col min="14826" max="14826" width="14" style="189" customWidth="1"/>
    <col min="14827" max="14827" width="15.88671875" style="189" customWidth="1"/>
    <col min="14828" max="14828" width="14.6640625" style="189" customWidth="1"/>
    <col min="14829" max="14829" width="14" style="189" customWidth="1"/>
    <col min="14830" max="14830" width="30.6640625" style="189" customWidth="1"/>
    <col min="14831" max="14831" width="24.33203125" style="189" customWidth="1"/>
    <col min="14832" max="14832" width="19.6640625" style="189" customWidth="1"/>
    <col min="14833" max="14833" width="14.109375" style="189" customWidth="1"/>
    <col min="14834" max="14834" width="13.6640625" style="189" customWidth="1"/>
    <col min="14835" max="14836" width="17.33203125" style="189" customWidth="1"/>
    <col min="14837" max="14837" width="20.6640625" style="189" customWidth="1"/>
    <col min="14838" max="15066" width="9.109375" style="189"/>
    <col min="15067" max="15067" width="5.33203125" style="189" customWidth="1"/>
    <col min="15068" max="15068" width="0" style="189" hidden="1" customWidth="1"/>
    <col min="15069" max="15069" width="52.33203125" style="189" customWidth="1"/>
    <col min="15070" max="15070" width="19.33203125" style="189" customWidth="1"/>
    <col min="15071" max="15078" width="0" style="189" hidden="1" customWidth="1"/>
    <col min="15079" max="15079" width="14" style="189" customWidth="1"/>
    <col min="15080" max="15080" width="15.88671875" style="189" customWidth="1"/>
    <col min="15081" max="15081" width="14.6640625" style="189" customWidth="1"/>
    <col min="15082" max="15082" width="14" style="189" customWidth="1"/>
    <col min="15083" max="15083" width="15.88671875" style="189" customWidth="1"/>
    <col min="15084" max="15084" width="14.6640625" style="189" customWidth="1"/>
    <col min="15085" max="15085" width="14" style="189" customWidth="1"/>
    <col min="15086" max="15086" width="30.6640625" style="189" customWidth="1"/>
    <col min="15087" max="15087" width="24.33203125" style="189" customWidth="1"/>
    <col min="15088" max="15088" width="19.6640625" style="189" customWidth="1"/>
    <col min="15089" max="15089" width="14.109375" style="189" customWidth="1"/>
    <col min="15090" max="15090" width="13.6640625" style="189" customWidth="1"/>
    <col min="15091" max="15092" width="17.33203125" style="189" customWidth="1"/>
    <col min="15093" max="15093" width="20.6640625" style="189" customWidth="1"/>
    <col min="15094" max="15322" width="9.109375" style="189"/>
    <col min="15323" max="15323" width="5.33203125" style="189" customWidth="1"/>
    <col min="15324" max="15324" width="0" style="189" hidden="1" customWidth="1"/>
    <col min="15325" max="15325" width="52.33203125" style="189" customWidth="1"/>
    <col min="15326" max="15326" width="19.33203125" style="189" customWidth="1"/>
    <col min="15327" max="15334" width="0" style="189" hidden="1" customWidth="1"/>
    <col min="15335" max="15335" width="14" style="189" customWidth="1"/>
    <col min="15336" max="15336" width="15.88671875" style="189" customWidth="1"/>
    <col min="15337" max="15337" width="14.6640625" style="189" customWidth="1"/>
    <col min="15338" max="15338" width="14" style="189" customWidth="1"/>
    <col min="15339" max="15339" width="15.88671875" style="189" customWidth="1"/>
    <col min="15340" max="15340" width="14.6640625" style="189" customWidth="1"/>
    <col min="15341" max="15341" width="14" style="189" customWidth="1"/>
    <col min="15342" max="15342" width="30.6640625" style="189" customWidth="1"/>
    <col min="15343" max="15343" width="24.33203125" style="189" customWidth="1"/>
    <col min="15344" max="15344" width="19.6640625" style="189" customWidth="1"/>
    <col min="15345" max="15345" width="14.109375" style="189" customWidth="1"/>
    <col min="15346" max="15346" width="13.6640625" style="189" customWidth="1"/>
    <col min="15347" max="15348" width="17.33203125" style="189" customWidth="1"/>
    <col min="15349" max="15349" width="20.6640625" style="189" customWidth="1"/>
    <col min="15350" max="15578" width="9.109375" style="189"/>
    <col min="15579" max="15579" width="5.33203125" style="189" customWidth="1"/>
    <col min="15580" max="15580" width="0" style="189" hidden="1" customWidth="1"/>
    <col min="15581" max="15581" width="52.33203125" style="189" customWidth="1"/>
    <col min="15582" max="15582" width="19.33203125" style="189" customWidth="1"/>
    <col min="15583" max="15590" width="0" style="189" hidden="1" customWidth="1"/>
    <col min="15591" max="15591" width="14" style="189" customWidth="1"/>
    <col min="15592" max="15592" width="15.88671875" style="189" customWidth="1"/>
    <col min="15593" max="15593" width="14.6640625" style="189" customWidth="1"/>
    <col min="15594" max="15594" width="14" style="189" customWidth="1"/>
    <col min="15595" max="15595" width="15.88671875" style="189" customWidth="1"/>
    <col min="15596" max="15596" width="14.6640625" style="189" customWidth="1"/>
    <col min="15597" max="15597" width="14" style="189" customWidth="1"/>
    <col min="15598" max="15598" width="30.6640625" style="189" customWidth="1"/>
    <col min="15599" max="15599" width="24.33203125" style="189" customWidth="1"/>
    <col min="15600" max="15600" width="19.6640625" style="189" customWidth="1"/>
    <col min="15601" max="15601" width="14.109375" style="189" customWidth="1"/>
    <col min="15602" max="15602" width="13.6640625" style="189" customWidth="1"/>
    <col min="15603" max="15604" width="17.33203125" style="189" customWidth="1"/>
    <col min="15605" max="15605" width="20.6640625" style="189" customWidth="1"/>
    <col min="15606" max="15834" width="9.109375" style="189"/>
    <col min="15835" max="15835" width="5.33203125" style="189" customWidth="1"/>
    <col min="15836" max="15836" width="0" style="189" hidden="1" customWidth="1"/>
    <col min="15837" max="15837" width="52.33203125" style="189" customWidth="1"/>
    <col min="15838" max="15838" width="19.33203125" style="189" customWidth="1"/>
    <col min="15839" max="15846" width="0" style="189" hidden="1" customWidth="1"/>
    <col min="15847" max="15847" width="14" style="189" customWidth="1"/>
    <col min="15848" max="15848" width="15.88671875" style="189" customWidth="1"/>
    <col min="15849" max="15849" width="14.6640625" style="189" customWidth="1"/>
    <col min="15850" max="15850" width="14" style="189" customWidth="1"/>
    <col min="15851" max="15851" width="15.88671875" style="189" customWidth="1"/>
    <col min="15852" max="15852" width="14.6640625" style="189" customWidth="1"/>
    <col min="15853" max="15853" width="14" style="189" customWidth="1"/>
    <col min="15854" max="15854" width="30.6640625" style="189" customWidth="1"/>
    <col min="15855" max="15855" width="24.33203125" style="189" customWidth="1"/>
    <col min="15856" max="15856" width="19.6640625" style="189" customWidth="1"/>
    <col min="15857" max="15857" width="14.109375" style="189" customWidth="1"/>
    <col min="15858" max="15858" width="13.6640625" style="189" customWidth="1"/>
    <col min="15859" max="15860" width="17.33203125" style="189" customWidth="1"/>
    <col min="15861" max="15861" width="20.6640625" style="189" customWidth="1"/>
    <col min="15862" max="16090" width="9.109375" style="189"/>
    <col min="16091" max="16091" width="5.33203125" style="189" customWidth="1"/>
    <col min="16092" max="16092" width="0" style="189" hidden="1" customWidth="1"/>
    <col min="16093" max="16093" width="52.33203125" style="189" customWidth="1"/>
    <col min="16094" max="16094" width="19.33203125" style="189" customWidth="1"/>
    <col min="16095" max="16102" width="0" style="189" hidden="1" customWidth="1"/>
    <col min="16103" max="16103" width="14" style="189" customWidth="1"/>
    <col min="16104" max="16104" width="15.88671875" style="189" customWidth="1"/>
    <col min="16105" max="16105" width="14.6640625" style="189" customWidth="1"/>
    <col min="16106" max="16106" width="14" style="189" customWidth="1"/>
    <col min="16107" max="16107" width="15.88671875" style="189" customWidth="1"/>
    <col min="16108" max="16108" width="14.6640625" style="189" customWidth="1"/>
    <col min="16109" max="16109" width="14" style="189" customWidth="1"/>
    <col min="16110" max="16110" width="30.6640625" style="189" customWidth="1"/>
    <col min="16111" max="16111" width="24.33203125" style="189" customWidth="1"/>
    <col min="16112" max="16112" width="19.6640625" style="189" customWidth="1"/>
    <col min="16113" max="16113" width="14.109375" style="189" customWidth="1"/>
    <col min="16114" max="16114" width="13.6640625" style="189" customWidth="1"/>
    <col min="16115" max="16116" width="17.33203125" style="189" customWidth="1"/>
    <col min="16117" max="16117" width="20.6640625" style="189" customWidth="1"/>
    <col min="16118" max="16384" width="9.109375" style="189"/>
  </cols>
  <sheetData>
    <row r="1" spans="1:40" ht="47.4" customHeight="1" x14ac:dyDescent="0.35">
      <c r="A1" s="407" t="s">
        <v>923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row>
    <row r="2" spans="1:40" s="236" customFormat="1" ht="34.950000000000003" customHeight="1" x14ac:dyDescent="0.35">
      <c r="A2" s="408" t="s">
        <v>618</v>
      </c>
      <c r="B2" s="408" t="s">
        <v>618</v>
      </c>
      <c r="C2" s="403" t="s">
        <v>619</v>
      </c>
      <c r="D2" s="403" t="s">
        <v>620</v>
      </c>
      <c r="E2" s="403" t="s">
        <v>892</v>
      </c>
      <c r="F2" s="403" t="s">
        <v>621</v>
      </c>
      <c r="G2" s="403" t="s">
        <v>622</v>
      </c>
      <c r="H2" s="403"/>
      <c r="I2" s="403"/>
      <c r="J2" s="403"/>
      <c r="K2" s="403" t="s">
        <v>623</v>
      </c>
      <c r="L2" s="403"/>
      <c r="M2" s="403"/>
      <c r="N2" s="403" t="s">
        <v>624</v>
      </c>
      <c r="O2" s="403" t="s">
        <v>623</v>
      </c>
      <c r="P2" s="403"/>
      <c r="Q2" s="403"/>
      <c r="R2" s="403" t="s">
        <v>19</v>
      </c>
      <c r="S2" s="403" t="s">
        <v>847</v>
      </c>
      <c r="T2" s="403"/>
      <c r="U2" s="403"/>
      <c r="V2" s="403"/>
      <c r="W2" s="403"/>
      <c r="X2" s="403"/>
      <c r="Y2" s="403" t="s">
        <v>851</v>
      </c>
      <c r="Z2" s="403"/>
      <c r="AA2" s="403"/>
      <c r="AB2" s="403" t="s">
        <v>625</v>
      </c>
      <c r="AC2" s="403" t="s">
        <v>819</v>
      </c>
      <c r="AD2" s="403"/>
      <c r="AE2" s="403" t="s">
        <v>626</v>
      </c>
      <c r="AF2" s="403"/>
      <c r="AG2" s="403" t="s">
        <v>822</v>
      </c>
      <c r="AH2" s="403" t="s">
        <v>627</v>
      </c>
      <c r="AI2" s="403" t="s">
        <v>496</v>
      </c>
      <c r="AJ2" s="244"/>
      <c r="AK2" s="404" t="s">
        <v>628</v>
      </c>
      <c r="AL2" s="404"/>
      <c r="AM2" s="404"/>
    </row>
    <row r="3" spans="1:40" s="236" customFormat="1" ht="52.95" customHeight="1" x14ac:dyDescent="0.35">
      <c r="A3" s="408"/>
      <c r="B3" s="408"/>
      <c r="C3" s="403"/>
      <c r="D3" s="403"/>
      <c r="E3" s="403"/>
      <c r="F3" s="403"/>
      <c r="G3" s="258" t="s">
        <v>629</v>
      </c>
      <c r="H3" s="258" t="s">
        <v>630</v>
      </c>
      <c r="I3" s="258" t="s">
        <v>631</v>
      </c>
      <c r="J3" s="258" t="s">
        <v>632</v>
      </c>
      <c r="K3" s="258" t="s">
        <v>629</v>
      </c>
      <c r="L3" s="258" t="s">
        <v>633</v>
      </c>
      <c r="M3" s="258" t="s">
        <v>634</v>
      </c>
      <c r="N3" s="403"/>
      <c r="O3" s="260" t="s">
        <v>629</v>
      </c>
      <c r="P3" s="260" t="s">
        <v>635</v>
      </c>
      <c r="Q3" s="260" t="s">
        <v>636</v>
      </c>
      <c r="R3" s="403"/>
      <c r="S3" s="258" t="s">
        <v>629</v>
      </c>
      <c r="T3" s="260" t="s">
        <v>637</v>
      </c>
      <c r="U3" s="260" t="s">
        <v>638</v>
      </c>
      <c r="V3" s="13" t="s">
        <v>850</v>
      </c>
      <c r="W3" s="13" t="s">
        <v>849</v>
      </c>
      <c r="X3" s="16" t="s">
        <v>848</v>
      </c>
      <c r="Y3" s="258" t="s">
        <v>629</v>
      </c>
      <c r="Z3" s="260" t="s">
        <v>852</v>
      </c>
      <c r="AA3" s="260" t="s">
        <v>853</v>
      </c>
      <c r="AB3" s="403"/>
      <c r="AC3" s="258" t="s">
        <v>820</v>
      </c>
      <c r="AD3" s="258" t="s">
        <v>821</v>
      </c>
      <c r="AE3" s="258" t="s">
        <v>639</v>
      </c>
      <c r="AF3" s="258" t="s">
        <v>836</v>
      </c>
      <c r="AG3" s="403"/>
      <c r="AH3" s="403"/>
      <c r="AI3" s="403"/>
      <c r="AJ3" s="245" t="s">
        <v>640</v>
      </c>
      <c r="AK3" s="259" t="s">
        <v>629</v>
      </c>
      <c r="AL3" s="246"/>
      <c r="AM3" s="246"/>
    </row>
    <row r="4" spans="1:40" s="250" customFormat="1" x14ac:dyDescent="0.35">
      <c r="A4" s="186" t="s">
        <v>641</v>
      </c>
      <c r="B4" s="186"/>
      <c r="C4" s="186" t="s">
        <v>642</v>
      </c>
      <c r="D4" s="186" t="s">
        <v>643</v>
      </c>
      <c r="E4" s="186"/>
      <c r="F4" s="186" t="s">
        <v>644</v>
      </c>
      <c r="G4" s="186" t="s">
        <v>645</v>
      </c>
      <c r="H4" s="186" t="s">
        <v>646</v>
      </c>
      <c r="I4" s="186" t="s">
        <v>647</v>
      </c>
      <c r="J4" s="186" t="s">
        <v>648</v>
      </c>
      <c r="K4" s="186" t="s">
        <v>649</v>
      </c>
      <c r="L4" s="186" t="s">
        <v>650</v>
      </c>
      <c r="M4" s="186" t="s">
        <v>651</v>
      </c>
      <c r="N4" s="186" t="s">
        <v>645</v>
      </c>
      <c r="O4" s="186" t="s">
        <v>645</v>
      </c>
      <c r="P4" s="186" t="s">
        <v>646</v>
      </c>
      <c r="Q4" s="186" t="s">
        <v>647</v>
      </c>
      <c r="R4" s="186" t="s">
        <v>644</v>
      </c>
      <c r="S4" s="186" t="s">
        <v>645</v>
      </c>
      <c r="T4" s="186" t="s">
        <v>645</v>
      </c>
      <c r="U4" s="186" t="s">
        <v>645</v>
      </c>
      <c r="V4" s="186" t="s">
        <v>646</v>
      </c>
      <c r="W4" s="186" t="s">
        <v>648</v>
      </c>
      <c r="X4" s="186" t="s">
        <v>855</v>
      </c>
      <c r="Y4" s="186" t="s">
        <v>652</v>
      </c>
      <c r="Z4" s="186" t="s">
        <v>856</v>
      </c>
      <c r="AA4" s="186" t="s">
        <v>857</v>
      </c>
      <c r="AB4" s="186" t="s">
        <v>653</v>
      </c>
      <c r="AC4" s="186"/>
      <c r="AD4" s="186"/>
      <c r="AE4" s="186" t="s">
        <v>858</v>
      </c>
      <c r="AF4" s="186" t="s">
        <v>894</v>
      </c>
      <c r="AG4" s="186"/>
      <c r="AH4" s="186" t="s">
        <v>895</v>
      </c>
      <c r="AI4" s="186"/>
      <c r="AJ4" s="247"/>
      <c r="AK4" s="248" t="s">
        <v>649</v>
      </c>
      <c r="AL4" s="249"/>
      <c r="AM4" s="249"/>
    </row>
    <row r="5" spans="1:40" s="250" customFormat="1" x14ac:dyDescent="0.35">
      <c r="A5" s="237" t="s">
        <v>15</v>
      </c>
      <c r="B5" s="237" t="s">
        <v>15</v>
      </c>
      <c r="C5" s="237" t="s">
        <v>837</v>
      </c>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251"/>
      <c r="AJ5" s="247"/>
      <c r="AK5" s="248"/>
      <c r="AL5" s="249"/>
      <c r="AM5" s="249"/>
    </row>
    <row r="6" spans="1:40" ht="31.2" x14ac:dyDescent="0.35">
      <c r="A6" s="260">
        <v>4</v>
      </c>
      <c r="B6" s="260">
        <v>6</v>
      </c>
      <c r="C6" s="238" t="s">
        <v>670</v>
      </c>
      <c r="D6" s="260" t="s">
        <v>671</v>
      </c>
      <c r="E6" s="260"/>
      <c r="F6" s="253" t="s">
        <v>750</v>
      </c>
      <c r="G6" s="253">
        <v>18000</v>
      </c>
      <c r="H6" s="253">
        <v>15500</v>
      </c>
      <c r="I6" s="190">
        <f t="shared" ref="I6" si="0">H6/F6</f>
        <v>0.932667428846501</v>
      </c>
      <c r="J6" s="190" t="str">
        <f>VLOOKUP(C6,'[14]GIAI TRINH 2021'!$B$11:$G$40,6,0)</f>
        <v>Không đạt</v>
      </c>
      <c r="K6" s="253">
        <v>18000</v>
      </c>
      <c r="L6" s="190">
        <f>K6/G6</f>
        <v>1</v>
      </c>
      <c r="M6" s="190">
        <f>K6/H6</f>
        <v>1.1612903225806452</v>
      </c>
      <c r="N6" s="190" t="s">
        <v>751</v>
      </c>
      <c r="O6" s="190">
        <v>18000</v>
      </c>
      <c r="P6" s="190">
        <v>21000</v>
      </c>
      <c r="Q6" s="190">
        <f>P6/N6</f>
        <v>1.3150479053165509</v>
      </c>
      <c r="R6" s="254" t="s">
        <v>752</v>
      </c>
      <c r="S6" s="293" t="s">
        <v>755</v>
      </c>
      <c r="T6" s="184">
        <f>S6/O6</f>
        <v>1.0277777777777777</v>
      </c>
      <c r="U6" s="184">
        <f>S6/P6</f>
        <v>0.88095238095238093</v>
      </c>
      <c r="V6" s="184" t="s">
        <v>753</v>
      </c>
      <c r="W6" s="184" t="s">
        <v>754</v>
      </c>
      <c r="X6" s="272">
        <f>W6/R6*100</f>
        <v>95.238095238095227</v>
      </c>
      <c r="Y6" s="184" t="s">
        <v>755</v>
      </c>
      <c r="Z6" s="184">
        <v>100</v>
      </c>
      <c r="AA6" s="184" t="s">
        <v>896</v>
      </c>
      <c r="AB6" s="184" t="s">
        <v>755</v>
      </c>
      <c r="AC6" s="184" t="s">
        <v>897</v>
      </c>
      <c r="AD6" s="184" t="s">
        <v>898</v>
      </c>
      <c r="AE6" s="292" t="s">
        <v>755</v>
      </c>
      <c r="AF6" s="255" t="s">
        <v>672</v>
      </c>
      <c r="AG6" s="224" t="s">
        <v>664</v>
      </c>
      <c r="AH6" s="260" t="s">
        <v>660</v>
      </c>
      <c r="AI6" s="189" t="s">
        <v>656</v>
      </c>
      <c r="AJ6" s="256">
        <v>15500</v>
      </c>
      <c r="AK6" s="256">
        <v>15000</v>
      </c>
    </row>
    <row r="7" spans="1:40" ht="31.2" x14ac:dyDescent="0.35">
      <c r="A7" s="260">
        <v>5</v>
      </c>
      <c r="B7" s="260">
        <v>7</v>
      </c>
      <c r="C7" s="238" t="s">
        <v>667</v>
      </c>
      <c r="D7" s="260" t="s">
        <v>668</v>
      </c>
      <c r="E7" s="260"/>
      <c r="F7" s="184">
        <v>2506</v>
      </c>
      <c r="G7" s="184"/>
      <c r="H7" s="184"/>
      <c r="I7" s="184"/>
      <c r="J7" s="184"/>
      <c r="K7" s="184"/>
      <c r="L7" s="184"/>
      <c r="M7" s="184"/>
      <c r="N7" s="184">
        <v>1618</v>
      </c>
      <c r="O7" s="184"/>
      <c r="P7" s="184"/>
      <c r="Q7" s="184"/>
      <c r="R7" s="291" t="s">
        <v>924</v>
      </c>
      <c r="S7" s="291" t="s">
        <v>925</v>
      </c>
      <c r="T7" s="184"/>
      <c r="U7" s="184"/>
      <c r="V7" s="184">
        <v>775</v>
      </c>
      <c r="W7" s="291" t="s">
        <v>925</v>
      </c>
      <c r="X7" s="272">
        <f>W7/R7*100</f>
        <v>53.787480273540247</v>
      </c>
      <c r="Y7" s="291" t="s">
        <v>926</v>
      </c>
      <c r="Z7" s="184">
        <f>Y7/S7*100</f>
        <v>101.22249388753055</v>
      </c>
      <c r="AA7" s="184">
        <f>Y7/W7*100</f>
        <v>101.22249388753055</v>
      </c>
      <c r="AB7" s="291" t="s">
        <v>927</v>
      </c>
      <c r="AC7" s="225"/>
      <c r="AD7" s="273">
        <f>(W7+R7)/3</f>
        <v>1949</v>
      </c>
      <c r="AE7" s="291" t="s">
        <v>928</v>
      </c>
      <c r="AF7" s="291" t="s">
        <v>929</v>
      </c>
      <c r="AG7" s="224" t="s">
        <v>664</v>
      </c>
      <c r="AH7" s="260" t="s">
        <v>660</v>
      </c>
      <c r="AI7" s="189" t="s">
        <v>656</v>
      </c>
      <c r="AJ7" s="179"/>
      <c r="AK7" s="179"/>
    </row>
    <row r="8" spans="1:40" s="252" customFormat="1" ht="93.6" x14ac:dyDescent="0.35">
      <c r="A8" s="235" t="s">
        <v>562</v>
      </c>
      <c r="B8" s="235"/>
      <c r="C8" s="274" t="s">
        <v>854</v>
      </c>
      <c r="D8" s="235"/>
      <c r="E8" s="235"/>
      <c r="F8" s="275" t="s">
        <v>749</v>
      </c>
      <c r="G8" s="275"/>
      <c r="H8" s="275"/>
      <c r="I8" s="275"/>
      <c r="J8" s="275"/>
      <c r="K8" s="275"/>
      <c r="L8" s="275"/>
      <c r="M8" s="275"/>
      <c r="N8" s="275" t="s">
        <v>749</v>
      </c>
      <c r="O8" s="275"/>
      <c r="P8" s="275"/>
      <c r="Q8" s="275"/>
      <c r="R8" s="275" t="s">
        <v>893</v>
      </c>
      <c r="S8" s="275"/>
      <c r="T8" s="275"/>
      <c r="U8" s="275"/>
      <c r="V8" s="275"/>
      <c r="W8" s="275"/>
      <c r="X8" s="275"/>
      <c r="Y8" s="275"/>
      <c r="Z8" s="275"/>
      <c r="AA8" s="275"/>
      <c r="AB8" s="275"/>
      <c r="AC8" s="275"/>
      <c r="AD8" s="275"/>
      <c r="AE8" s="275" t="s">
        <v>915</v>
      </c>
      <c r="AF8" s="275" t="s">
        <v>916</v>
      </c>
      <c r="AG8" s="275"/>
      <c r="AH8" s="235"/>
      <c r="AJ8" s="187"/>
      <c r="AK8" s="187"/>
    </row>
    <row r="9" spans="1:40" ht="31.2" customHeight="1" x14ac:dyDescent="0.35">
      <c r="A9" s="260">
        <v>10</v>
      </c>
      <c r="B9" s="260">
        <v>12</v>
      </c>
      <c r="C9" s="238" t="s">
        <v>659</v>
      </c>
      <c r="D9" s="260" t="s">
        <v>654</v>
      </c>
      <c r="E9" s="260"/>
      <c r="F9" s="179">
        <v>65</v>
      </c>
      <c r="G9" s="179">
        <v>66</v>
      </c>
      <c r="H9" s="179">
        <v>66.400000000000006</v>
      </c>
      <c r="I9" s="180">
        <f>H9/F9</f>
        <v>1.0215384615384617</v>
      </c>
      <c r="J9" s="181" t="str">
        <f>VLOOKUP(C9,'[15]GIAI TRINH 2021'!$B$11:$G$40,6,0)</f>
        <v>Vượt KH</v>
      </c>
      <c r="K9" s="260">
        <v>67.5</v>
      </c>
      <c r="L9" s="180">
        <f>K9/G9</f>
        <v>1.0227272727272727</v>
      </c>
      <c r="M9" s="180">
        <f>K9/H9</f>
        <v>1.0165662650602409</v>
      </c>
      <c r="N9" s="179">
        <v>66.400000000000006</v>
      </c>
      <c r="O9" s="179">
        <v>67.5</v>
      </c>
      <c r="P9" s="179">
        <v>67.7</v>
      </c>
      <c r="Q9" s="180">
        <f>P9/N9</f>
        <v>1.0195783132530121</v>
      </c>
      <c r="R9" s="282">
        <v>67.7</v>
      </c>
      <c r="S9" s="282">
        <v>68.7</v>
      </c>
      <c r="T9" s="282">
        <f>S9/O9</f>
        <v>1.0177777777777779</v>
      </c>
      <c r="U9" s="282">
        <f t="shared" ref="U9:U10" si="1">S9/P9</f>
        <v>1.0147710487444608</v>
      </c>
      <c r="V9" s="282" t="s">
        <v>190</v>
      </c>
      <c r="W9" s="282" t="s">
        <v>922</v>
      </c>
      <c r="X9" s="272">
        <f>W9/R9*100</f>
        <v>101.47710487444608</v>
      </c>
      <c r="Y9" s="282" t="s">
        <v>918</v>
      </c>
      <c r="Z9" s="272">
        <f>Y9/S9*100</f>
        <v>101.16448326055311</v>
      </c>
      <c r="AA9" s="272">
        <f>Y9/W9*100</f>
        <v>101.16448326055311</v>
      </c>
      <c r="AB9" s="282" t="s">
        <v>919</v>
      </c>
      <c r="AC9" s="282" t="str">
        <f>W9</f>
        <v>68,7</v>
      </c>
      <c r="AD9" s="282"/>
      <c r="AE9" s="260">
        <v>70</v>
      </c>
      <c r="AF9" s="260">
        <v>68.06</v>
      </c>
      <c r="AG9" s="224" t="s">
        <v>664</v>
      </c>
      <c r="AH9" s="409" t="s">
        <v>660</v>
      </c>
      <c r="AI9" s="189" t="s">
        <v>656</v>
      </c>
      <c r="AJ9" s="179">
        <v>66</v>
      </c>
      <c r="AK9" s="179">
        <v>67.099999999999994</v>
      </c>
    </row>
    <row r="10" spans="1:40" s="252" customFormat="1" ht="31.2" x14ac:dyDescent="0.35">
      <c r="A10" s="283" t="s">
        <v>562</v>
      </c>
      <c r="B10" s="283" t="s">
        <v>562</v>
      </c>
      <c r="C10" s="284" t="s">
        <v>661</v>
      </c>
      <c r="D10" s="235" t="s">
        <v>654</v>
      </c>
      <c r="E10" s="235"/>
      <c r="F10" s="187">
        <v>25.26</v>
      </c>
      <c r="G10" s="187">
        <v>26.7</v>
      </c>
      <c r="H10" s="187">
        <v>27.1</v>
      </c>
      <c r="I10" s="285">
        <f>H10/F10</f>
        <v>1.0728424386381632</v>
      </c>
      <c r="J10" s="286" t="e">
        <f>VLOOKUP(C10,'[15]GIAI TRINH 2021'!$B$11:$G$40,6,0)</f>
        <v>#N/A</v>
      </c>
      <c r="K10" s="235">
        <v>28.2</v>
      </c>
      <c r="L10" s="285">
        <f>K10/G10</f>
        <v>1.0561797752808988</v>
      </c>
      <c r="M10" s="285">
        <f>K10/H10</f>
        <v>1.0405904059040589</v>
      </c>
      <c r="N10" s="187">
        <v>27.1</v>
      </c>
      <c r="O10" s="187">
        <v>28.2</v>
      </c>
      <c r="P10" s="187">
        <v>28.6</v>
      </c>
      <c r="Q10" s="285">
        <f>P10/N10</f>
        <v>1.055350553505535</v>
      </c>
      <c r="R10" s="275">
        <v>28.6</v>
      </c>
      <c r="S10" s="275">
        <v>29.5</v>
      </c>
      <c r="T10" s="275">
        <f>S10/O10</f>
        <v>1.0460992907801419</v>
      </c>
      <c r="U10" s="275">
        <f t="shared" si="1"/>
        <v>1.0314685314685315</v>
      </c>
      <c r="V10" s="275" t="s">
        <v>138</v>
      </c>
      <c r="W10" s="275">
        <v>29.5</v>
      </c>
      <c r="X10" s="287">
        <f>W10/R10*100</f>
        <v>103.14685314685315</v>
      </c>
      <c r="Y10" s="275" t="s">
        <v>920</v>
      </c>
      <c r="Z10" s="287">
        <f>Y10/S10*100</f>
        <v>103.38983050847457</v>
      </c>
      <c r="AA10" s="287">
        <f>Y10/W10*100</f>
        <v>103.38983050847457</v>
      </c>
      <c r="AB10" s="275" t="s">
        <v>921</v>
      </c>
      <c r="AC10" s="275">
        <f>W10</f>
        <v>29.5</v>
      </c>
      <c r="AD10" s="275"/>
      <c r="AE10" s="235">
        <v>30</v>
      </c>
      <c r="AF10" s="235">
        <v>28.92</v>
      </c>
      <c r="AG10" s="288" t="s">
        <v>664</v>
      </c>
      <c r="AH10" s="409"/>
      <c r="AI10" s="252" t="s">
        <v>656</v>
      </c>
      <c r="AJ10" s="187">
        <v>26.7</v>
      </c>
      <c r="AK10" s="187">
        <v>27.8</v>
      </c>
    </row>
    <row r="11" spans="1:40" s="279" customFormat="1" ht="31.2" x14ac:dyDescent="0.3">
      <c r="A11" s="276">
        <v>13</v>
      </c>
      <c r="B11" s="276"/>
      <c r="C11" s="238" t="s">
        <v>662</v>
      </c>
      <c r="D11" s="260" t="s">
        <v>668</v>
      </c>
      <c r="E11" s="260"/>
      <c r="F11" s="179"/>
      <c r="G11" s="179"/>
      <c r="H11" s="179"/>
      <c r="I11" s="179"/>
      <c r="J11" s="181" t="e">
        <f>VLOOKUP(C11,'[16]GIAI TRINH 2021'!$B$11:$G$40,6,0)</f>
        <v>#N/A</v>
      </c>
      <c r="K11" s="260"/>
      <c r="L11" s="179"/>
      <c r="M11" s="179"/>
      <c r="N11" s="179"/>
      <c r="O11" s="260"/>
      <c r="P11" s="179"/>
      <c r="Q11" s="179"/>
      <c r="R11" s="291" t="s">
        <v>930</v>
      </c>
      <c r="S11" s="291" t="s">
        <v>931</v>
      </c>
      <c r="T11" s="184"/>
      <c r="U11" s="184"/>
      <c r="V11" s="293" t="s">
        <v>932</v>
      </c>
      <c r="W11" s="291" t="s">
        <v>931</v>
      </c>
      <c r="X11" s="290">
        <f>W11/R11*100</f>
        <v>84.091793076623873</v>
      </c>
      <c r="Y11" s="291" t="s">
        <v>933</v>
      </c>
      <c r="Z11" s="289">
        <f>Y11/S11*100</f>
        <v>80.851063829787222</v>
      </c>
      <c r="AA11" s="290">
        <v>80.900000000000006</v>
      </c>
      <c r="AB11" s="291" t="s">
        <v>934</v>
      </c>
      <c r="AC11" s="184" t="str">
        <f t="shared" ref="AC11:AC13" si="2">W11</f>
        <v>10.810</v>
      </c>
      <c r="AD11" s="184"/>
      <c r="AE11" s="291" t="s">
        <v>934</v>
      </c>
      <c r="AF11" s="291" t="s">
        <v>935</v>
      </c>
      <c r="AG11" s="260"/>
      <c r="AH11" s="260" t="s">
        <v>660</v>
      </c>
      <c r="AI11" s="238"/>
      <c r="AJ11" s="179"/>
      <c r="AK11" s="179"/>
    </row>
    <row r="12" spans="1:40" s="279" customFormat="1" ht="15.6" x14ac:dyDescent="0.3">
      <c r="A12" s="260" t="s">
        <v>562</v>
      </c>
      <c r="B12" s="260"/>
      <c r="C12" s="238" t="s">
        <v>663</v>
      </c>
      <c r="D12" s="260" t="s">
        <v>654</v>
      </c>
      <c r="E12" s="260"/>
      <c r="F12" s="179">
        <v>3.9</v>
      </c>
      <c r="G12" s="179">
        <v>3.3</v>
      </c>
      <c r="H12" s="179">
        <v>3.3</v>
      </c>
      <c r="I12" s="180">
        <f>H12/F12</f>
        <v>0.84615384615384615</v>
      </c>
      <c r="J12" s="181" t="e">
        <f>VLOOKUP(C12,'[16]GIAI TRINH 2021'!$B$11:$G$40,6,0)</f>
        <v>#N/A</v>
      </c>
      <c r="K12" s="260">
        <v>2.9</v>
      </c>
      <c r="L12" s="180">
        <f>K12/G12</f>
        <v>0.87878787878787878</v>
      </c>
      <c r="M12" s="180">
        <f t="shared" ref="M12:M14" si="3">K12/H12</f>
        <v>0.87878787878787878</v>
      </c>
      <c r="N12" s="179">
        <v>6.52</v>
      </c>
      <c r="O12" s="179">
        <v>5.0199999999999996</v>
      </c>
      <c r="P12" s="179">
        <v>5.0199999999999996</v>
      </c>
      <c r="Q12" s="180" t="s">
        <v>664</v>
      </c>
      <c r="R12" s="278">
        <v>5</v>
      </c>
      <c r="S12" s="278">
        <v>4.2</v>
      </c>
      <c r="T12" s="278"/>
      <c r="U12" s="278"/>
      <c r="V12" s="278">
        <v>4.7</v>
      </c>
      <c r="W12" s="278">
        <v>4.2</v>
      </c>
      <c r="X12" s="278">
        <f>4.2/5*100</f>
        <v>84.000000000000014</v>
      </c>
      <c r="Y12" s="278">
        <v>3.4</v>
      </c>
      <c r="Z12" s="278">
        <v>81</v>
      </c>
      <c r="AA12" s="278">
        <v>80.900000000000006</v>
      </c>
      <c r="AB12" s="278">
        <v>2.52</v>
      </c>
      <c r="AC12" s="278">
        <f t="shared" si="2"/>
        <v>4.2</v>
      </c>
      <c r="AD12" s="278"/>
      <c r="AE12" s="278">
        <v>2.52</v>
      </c>
      <c r="AF12" s="183">
        <v>4.33</v>
      </c>
      <c r="AG12" s="260"/>
      <c r="AH12" s="405" t="s">
        <v>917</v>
      </c>
      <c r="AI12" s="238"/>
      <c r="AJ12" s="179">
        <v>3.3</v>
      </c>
      <c r="AK12" s="179">
        <v>2.9</v>
      </c>
    </row>
    <row r="13" spans="1:40" s="279" customFormat="1" ht="15.6" x14ac:dyDescent="0.3">
      <c r="A13" s="260" t="s">
        <v>562</v>
      </c>
      <c r="B13" s="260"/>
      <c r="C13" s="238" t="s">
        <v>665</v>
      </c>
      <c r="D13" s="260" t="s">
        <v>654</v>
      </c>
      <c r="E13" s="260"/>
      <c r="F13" s="179">
        <v>1.08</v>
      </c>
      <c r="G13" s="179">
        <v>0.6</v>
      </c>
      <c r="H13" s="179">
        <v>0.6</v>
      </c>
      <c r="I13" s="180">
        <f>H13/F13</f>
        <v>0.55555555555555547</v>
      </c>
      <c r="J13" s="181" t="str">
        <f>VLOOKUP(C13,'[16]GIAI TRINH 2021'!$B$11:$G$40,6,0)</f>
        <v>Đạt</v>
      </c>
      <c r="K13" s="260" t="s">
        <v>666</v>
      </c>
      <c r="L13" s="180" t="e">
        <f>K13/G13</f>
        <v>#VALUE!</v>
      </c>
      <c r="M13" s="180" t="e">
        <f t="shared" si="3"/>
        <v>#VALUE!</v>
      </c>
      <c r="N13" s="277">
        <v>0.6599999999999997</v>
      </c>
      <c r="O13" s="179" t="s">
        <v>666</v>
      </c>
      <c r="P13" s="179">
        <v>1.5</v>
      </c>
      <c r="Q13" s="180"/>
      <c r="R13" s="278">
        <v>1.52</v>
      </c>
      <c r="S13" s="278">
        <v>0.8</v>
      </c>
      <c r="T13" s="278"/>
      <c r="U13" s="278"/>
      <c r="V13" s="278">
        <v>0.3</v>
      </c>
      <c r="W13" s="278">
        <v>0.8</v>
      </c>
      <c r="X13" s="278">
        <f>0.8/1.52*100</f>
        <v>52.631578947368418</v>
      </c>
      <c r="Y13" s="278">
        <v>0.8</v>
      </c>
      <c r="Z13" s="276">
        <v>100</v>
      </c>
      <c r="AA13" s="276">
        <v>100</v>
      </c>
      <c r="AB13" s="278">
        <v>0.88</v>
      </c>
      <c r="AC13" s="278">
        <f t="shared" si="2"/>
        <v>0.8</v>
      </c>
      <c r="AD13" s="278"/>
      <c r="AE13" s="278">
        <v>0.88</v>
      </c>
      <c r="AF13" s="280">
        <v>1</v>
      </c>
      <c r="AG13" s="181"/>
      <c r="AH13" s="406"/>
      <c r="AI13" s="238" t="s">
        <v>657</v>
      </c>
      <c r="AJ13" s="179">
        <v>0.6</v>
      </c>
      <c r="AK13" s="179">
        <v>0.4</v>
      </c>
    </row>
    <row r="14" spans="1:40" s="243" customFormat="1" ht="31.8" x14ac:dyDescent="0.35">
      <c r="A14" s="232">
        <v>14</v>
      </c>
      <c r="B14" s="239"/>
      <c r="C14" s="240" t="s">
        <v>758</v>
      </c>
      <c r="D14" s="241" t="s">
        <v>671</v>
      </c>
      <c r="E14" s="241"/>
      <c r="F14" s="188">
        <v>2100</v>
      </c>
      <c r="G14" s="188">
        <v>3600</v>
      </c>
      <c r="H14" s="188">
        <v>2067</v>
      </c>
      <c r="I14" s="188">
        <f>H14/F14</f>
        <v>0.98428571428571432</v>
      </c>
      <c r="J14" s="225" t="s">
        <v>655</v>
      </c>
      <c r="K14" s="225">
        <v>3600</v>
      </c>
      <c r="L14" s="188">
        <f t="shared" ref="L14" si="4">K14/G14</f>
        <v>1</v>
      </c>
      <c r="M14" s="188">
        <f t="shared" si="3"/>
        <v>1.741654571843251</v>
      </c>
      <c r="N14" s="188">
        <v>2067</v>
      </c>
      <c r="O14" s="190"/>
      <c r="P14" s="190"/>
      <c r="Q14" s="180"/>
      <c r="R14" s="225" t="s">
        <v>756</v>
      </c>
      <c r="S14" s="294" t="s">
        <v>936</v>
      </c>
      <c r="T14" s="225" t="e">
        <f t="shared" ref="T14" si="5">S14/O14</f>
        <v>#DIV/0!</v>
      </c>
      <c r="U14" s="225" t="e">
        <f t="shared" ref="U14" si="6">S14/P14</f>
        <v>#DIV/0!</v>
      </c>
      <c r="V14" s="225" t="s">
        <v>757</v>
      </c>
      <c r="W14" s="225" t="s">
        <v>756</v>
      </c>
      <c r="X14" s="184">
        <f t="shared" ref="X14:X15" si="7">W14/R14*100</f>
        <v>100</v>
      </c>
      <c r="Y14" s="225" t="s">
        <v>756</v>
      </c>
      <c r="Z14" s="225" t="s">
        <v>899</v>
      </c>
      <c r="AA14" s="225">
        <v>100</v>
      </c>
      <c r="AB14" s="294" t="s">
        <v>756</v>
      </c>
      <c r="AC14" s="225">
        <v>4000</v>
      </c>
      <c r="AD14" s="225">
        <v>4000</v>
      </c>
      <c r="AE14" s="294" t="s">
        <v>756</v>
      </c>
      <c r="AF14" s="257" t="s">
        <v>759</v>
      </c>
      <c r="AG14" s="183"/>
      <c r="AH14" s="184" t="s">
        <v>673</v>
      </c>
      <c r="AI14" s="189" t="s">
        <v>657</v>
      </c>
      <c r="AK14" s="189"/>
      <c r="AL14" s="189"/>
      <c r="AM14" s="189"/>
      <c r="AN14" s="189"/>
    </row>
    <row r="15" spans="1:40" s="243" customFormat="1" ht="46.8" x14ac:dyDescent="0.35">
      <c r="A15" s="232">
        <v>15</v>
      </c>
      <c r="B15" s="239"/>
      <c r="C15" s="240" t="s">
        <v>674</v>
      </c>
      <c r="D15" s="241" t="s">
        <v>654</v>
      </c>
      <c r="E15" s="241"/>
      <c r="F15" s="182"/>
      <c r="G15" s="182"/>
      <c r="H15" s="182"/>
      <c r="I15" s="182"/>
      <c r="J15" s="182"/>
      <c r="K15" s="183"/>
      <c r="L15" s="182"/>
      <c r="M15" s="182"/>
      <c r="N15" s="182"/>
      <c r="O15" s="183"/>
      <c r="P15" s="182"/>
      <c r="Q15" s="182"/>
      <c r="R15" s="232">
        <v>22.37</v>
      </c>
      <c r="S15" s="260">
        <v>24</v>
      </c>
      <c r="T15" s="232"/>
      <c r="U15" s="232"/>
      <c r="V15" s="232">
        <v>22.8</v>
      </c>
      <c r="W15" s="232">
        <v>24</v>
      </c>
      <c r="X15" s="272">
        <f t="shared" si="7"/>
        <v>107.28654447921322</v>
      </c>
      <c r="Y15" s="232">
        <v>25</v>
      </c>
      <c r="Z15" s="183"/>
      <c r="AA15" s="183"/>
      <c r="AB15" s="183"/>
      <c r="AC15" s="183">
        <f t="shared" ref="AC15" si="8">W15</f>
        <v>24</v>
      </c>
      <c r="AD15" s="183"/>
      <c r="AE15" s="183"/>
      <c r="AF15" s="183"/>
      <c r="AG15" s="183"/>
      <c r="AH15" s="184" t="s">
        <v>675</v>
      </c>
      <c r="AI15" s="189"/>
      <c r="AK15" s="189"/>
      <c r="AL15" s="189"/>
      <c r="AM15" s="189"/>
      <c r="AN15" s="189"/>
    </row>
  </sheetData>
  <mergeCells count="23">
    <mergeCell ref="AH12:AH13"/>
    <mergeCell ref="A1:AH1"/>
    <mergeCell ref="A2:A3"/>
    <mergeCell ref="B2:B3"/>
    <mergeCell ref="C2:C3"/>
    <mergeCell ref="D2:D3"/>
    <mergeCell ref="F2:F3"/>
    <mergeCell ref="G2:J2"/>
    <mergeCell ref="AC2:AD2"/>
    <mergeCell ref="AG2:AG3"/>
    <mergeCell ref="S2:X2"/>
    <mergeCell ref="Y2:AA2"/>
    <mergeCell ref="E2:E3"/>
    <mergeCell ref="AH9:AH10"/>
    <mergeCell ref="AI2:AI3"/>
    <mergeCell ref="AK2:AM2"/>
    <mergeCell ref="K2:M2"/>
    <mergeCell ref="N2:N3"/>
    <mergeCell ref="O2:Q2"/>
    <mergeCell ref="R2:R3"/>
    <mergeCell ref="AB2:AB3"/>
    <mergeCell ref="AE2:AF2"/>
    <mergeCell ref="AH2:AH3"/>
  </mergeCells>
  <pageMargins left="0.7" right="0.7" top="0.75" bottom="0.75" header="0.3" footer="0.3"/>
  <pageSetup paperSize="9" scale="5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PL</vt:lpstr>
      <vt:lpstr>01. TKQG_thu NSNN1</vt:lpstr>
      <vt:lpstr>02. TKQG_chi NSNN</vt:lpstr>
      <vt:lpstr>03. NHNN TỈNH</vt:lpstr>
      <vt:lpstr>04. NLTS_tien do</vt:lpstr>
      <vt:lpstr>05. NLTS_sl</vt:lpstr>
      <vt:lpstr>06. CNXD_NLMT</vt:lpstr>
      <vt:lpstr>07_TMDV</vt:lpstr>
      <vt:lpstr>Bieu 01.KT-XH</vt:lpstr>
      <vt:lpstr>Bieu 2. Nhiem vu KH26</vt:lpstr>
      <vt:lpstr>'01. TKQG_thu NSNN1'!Print_Area</vt:lpstr>
      <vt:lpstr>'02. TKQG_chi NSNN'!Print_Area</vt:lpstr>
      <vt:lpstr>'03. NHNN TỈNH'!Print_Area</vt:lpstr>
      <vt:lpstr>'05. NLTS_sl'!Print_Area</vt:lpstr>
      <vt:lpstr>'06. CNXD_NLMT'!Print_Area</vt:lpstr>
      <vt:lpstr>'Bieu 01.KT-XH'!Print_Area</vt:lpstr>
      <vt:lpstr>'Bieu 2. Nhiem vu KH26'!Print_Area</vt:lpstr>
      <vt:lpstr>PL!Print_Area</vt:lpstr>
      <vt:lpstr>'01. TKQG_thu NSNN1'!Print_Titles</vt:lpstr>
      <vt:lpstr>'02. TKQG_chi NSNN'!Print_Titles</vt:lpstr>
      <vt:lpstr>'03. NHNN TỈNH'!Print_Titles</vt:lpstr>
      <vt:lpstr>'04. NLTS_tien do'!Print_Titles</vt:lpstr>
      <vt:lpstr>'05. NLTS_sl'!Print_Titles</vt:lpstr>
      <vt:lpstr>'06. CNXD_NLMT'!Print_Titles</vt:lpstr>
      <vt:lpstr>'07_TMDV'!Print_Titles</vt:lpstr>
      <vt:lpstr>'Bieu 01.KT-XH'!Print_Titles</vt:lpstr>
      <vt:lpstr>'Bieu 2. Nhiem vu KH26'!Print_Titles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Việt Thuý</dc:creator>
  <cp:lastModifiedBy>My PC</cp:lastModifiedBy>
  <cp:lastPrinted>2023-07-14T07:41:46Z</cp:lastPrinted>
  <dcterms:created xsi:type="dcterms:W3CDTF">2020-08-04T02:49:13Z</dcterms:created>
  <dcterms:modified xsi:type="dcterms:W3CDTF">2023-07-25T14:24:44Z</dcterms:modified>
</cp:coreProperties>
</file>